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90" i="1"/>
  <c r="D40" l="1"/>
  <c r="P40" s="1"/>
  <c r="P23"/>
  <c r="D126"/>
  <c r="E126" s="1"/>
  <c r="D127"/>
  <c r="E127" s="1"/>
  <c r="P126"/>
  <c r="P127"/>
  <c r="F128"/>
  <c r="G128"/>
  <c r="H128"/>
  <c r="I128"/>
  <c r="J128"/>
  <c r="K128"/>
  <c r="L128"/>
  <c r="M128"/>
  <c r="N128"/>
  <c r="O128"/>
  <c r="C128"/>
  <c r="O138"/>
  <c r="N138"/>
  <c r="M138"/>
  <c r="L138"/>
  <c r="K138"/>
  <c r="J138"/>
  <c r="I138"/>
  <c r="H138"/>
  <c r="G138"/>
  <c r="F138"/>
  <c r="P137"/>
  <c r="D137"/>
  <c r="C137"/>
  <c r="P136"/>
  <c r="D136"/>
  <c r="C136"/>
  <c r="P135"/>
  <c r="D135"/>
  <c r="C135"/>
  <c r="P134"/>
  <c r="D134"/>
  <c r="C134"/>
  <c r="P133"/>
  <c r="D133"/>
  <c r="C133"/>
  <c r="P132"/>
  <c r="D132"/>
  <c r="C132"/>
  <c r="P131"/>
  <c r="D131"/>
  <c r="C131"/>
  <c r="P130"/>
  <c r="D130"/>
  <c r="C130"/>
  <c r="D125"/>
  <c r="E125" s="1"/>
  <c r="O123"/>
  <c r="N123"/>
  <c r="M123"/>
  <c r="L123"/>
  <c r="K123"/>
  <c r="J123"/>
  <c r="I123"/>
  <c r="H123"/>
  <c r="G123"/>
  <c r="F123"/>
  <c r="D122"/>
  <c r="C122"/>
  <c r="C123" s="1"/>
  <c r="P120"/>
  <c r="K120"/>
  <c r="J120"/>
  <c r="E120"/>
  <c r="O119"/>
  <c r="N119"/>
  <c r="M119"/>
  <c r="L119"/>
  <c r="O116"/>
  <c r="O120" s="1"/>
  <c r="N116"/>
  <c r="N120" s="1"/>
  <c r="M116"/>
  <c r="M120" s="1"/>
  <c r="L116"/>
  <c r="L120" s="1"/>
  <c r="I116"/>
  <c r="H116"/>
  <c r="G116"/>
  <c r="F116"/>
  <c r="C116" s="1"/>
  <c r="D116"/>
  <c r="P113"/>
  <c r="O113"/>
  <c r="N113"/>
  <c r="M113"/>
  <c r="L113"/>
  <c r="K113"/>
  <c r="J113"/>
  <c r="I113"/>
  <c r="H113"/>
  <c r="G113"/>
  <c r="F113"/>
  <c r="E113"/>
  <c r="D112"/>
  <c r="D113" s="1"/>
  <c r="C112"/>
  <c r="C113" s="1"/>
  <c r="P110"/>
  <c r="O110"/>
  <c r="N110"/>
  <c r="M110"/>
  <c r="L110"/>
  <c r="K110"/>
  <c r="J110"/>
  <c r="I110"/>
  <c r="H110"/>
  <c r="G110"/>
  <c r="F110"/>
  <c r="E110"/>
  <c r="D110"/>
  <c r="C109"/>
  <c r="C110" s="1"/>
  <c r="P107"/>
  <c r="O107"/>
  <c r="N107"/>
  <c r="M107"/>
  <c r="L107"/>
  <c r="K107"/>
  <c r="J107"/>
  <c r="I107"/>
  <c r="H107"/>
  <c r="G107"/>
  <c r="F107"/>
  <c r="C107" s="1"/>
  <c r="E107"/>
  <c r="E114" s="1"/>
  <c r="D106"/>
  <c r="D107" s="1"/>
  <c r="C106"/>
  <c r="C105"/>
  <c r="C104"/>
  <c r="O102"/>
  <c r="O114" s="1"/>
  <c r="N102"/>
  <c r="N114" s="1"/>
  <c r="M102"/>
  <c r="M114" s="1"/>
  <c r="L102"/>
  <c r="L114" s="1"/>
  <c r="K102"/>
  <c r="K114" s="1"/>
  <c r="J102"/>
  <c r="J114" s="1"/>
  <c r="I102"/>
  <c r="I114" s="1"/>
  <c r="H102"/>
  <c r="H114" s="1"/>
  <c r="G102"/>
  <c r="G114" s="1"/>
  <c r="F102"/>
  <c r="F114" s="1"/>
  <c r="D102"/>
  <c r="P101"/>
  <c r="D101"/>
  <c r="C101"/>
  <c r="P100"/>
  <c r="D100"/>
  <c r="C100"/>
  <c r="P99"/>
  <c r="D99"/>
  <c r="C99"/>
  <c r="P98"/>
  <c r="D98"/>
  <c r="C98"/>
  <c r="O95"/>
  <c r="N95"/>
  <c r="M95"/>
  <c r="L95"/>
  <c r="K95"/>
  <c r="J95"/>
  <c r="I95"/>
  <c r="H95"/>
  <c r="G95"/>
  <c r="F95"/>
  <c r="D93"/>
  <c r="C93"/>
  <c r="C95" s="1"/>
  <c r="O91"/>
  <c r="N91"/>
  <c r="K91"/>
  <c r="J91"/>
  <c r="I91"/>
  <c r="H91"/>
  <c r="G91"/>
  <c r="D91" s="1"/>
  <c r="P91" s="1"/>
  <c r="F91"/>
  <c r="C91" s="1"/>
  <c r="P90"/>
  <c r="D90"/>
  <c r="O87"/>
  <c r="N87"/>
  <c r="M87"/>
  <c r="L87"/>
  <c r="K87"/>
  <c r="J87"/>
  <c r="I87"/>
  <c r="H87"/>
  <c r="G87"/>
  <c r="F87"/>
  <c r="D86"/>
  <c r="C86"/>
  <c r="C87" s="1"/>
  <c r="O84"/>
  <c r="O88" s="1"/>
  <c r="N84"/>
  <c r="N88" s="1"/>
  <c r="M84"/>
  <c r="M88" s="1"/>
  <c r="L84"/>
  <c r="L88" s="1"/>
  <c r="K84"/>
  <c r="K88" s="1"/>
  <c r="J84"/>
  <c r="J88" s="1"/>
  <c r="I84"/>
  <c r="I88" s="1"/>
  <c r="H84"/>
  <c r="H88" s="1"/>
  <c r="G84"/>
  <c r="G88" s="1"/>
  <c r="F84"/>
  <c r="C84" s="1"/>
  <c r="C88" s="1"/>
  <c r="P83"/>
  <c r="D83"/>
  <c r="C83"/>
  <c r="P82"/>
  <c r="D82"/>
  <c r="C82"/>
  <c r="O79"/>
  <c r="N79"/>
  <c r="M79"/>
  <c r="L79"/>
  <c r="K79"/>
  <c r="J79"/>
  <c r="I79"/>
  <c r="H79"/>
  <c r="G79"/>
  <c r="F79"/>
  <c r="P78"/>
  <c r="P77"/>
  <c r="D77"/>
  <c r="P76"/>
  <c r="P74"/>
  <c r="D74"/>
  <c r="C74"/>
  <c r="C79" s="1"/>
  <c r="P73"/>
  <c r="D73"/>
  <c r="O69"/>
  <c r="N69"/>
  <c r="M69"/>
  <c r="L69"/>
  <c r="K69"/>
  <c r="J69"/>
  <c r="I69"/>
  <c r="H69"/>
  <c r="G69"/>
  <c r="F69"/>
  <c r="P68"/>
  <c r="C68"/>
  <c r="E68" s="1"/>
  <c r="P67"/>
  <c r="D67"/>
  <c r="C67"/>
  <c r="P66"/>
  <c r="D66"/>
  <c r="C66"/>
  <c r="D65"/>
  <c r="C65"/>
  <c r="O63"/>
  <c r="N63"/>
  <c r="M63"/>
  <c r="L63"/>
  <c r="K63"/>
  <c r="J63"/>
  <c r="I63"/>
  <c r="H63"/>
  <c r="G63"/>
  <c r="F63"/>
  <c r="D62"/>
  <c r="P62" s="1"/>
  <c r="C62"/>
  <c r="D61"/>
  <c r="P61" s="1"/>
  <c r="C61"/>
  <c r="D60"/>
  <c r="P60" s="1"/>
  <c r="C60"/>
  <c r="D59"/>
  <c r="P59" s="1"/>
  <c r="C59"/>
  <c r="D58"/>
  <c r="P58" s="1"/>
  <c r="C58"/>
  <c r="D57"/>
  <c r="P57" s="1"/>
  <c r="C57"/>
  <c r="D56"/>
  <c r="C56"/>
  <c r="O54"/>
  <c r="N54"/>
  <c r="M54"/>
  <c r="L54"/>
  <c r="K54"/>
  <c r="J54"/>
  <c r="I54"/>
  <c r="H54"/>
  <c r="G54"/>
  <c r="D54" s="1"/>
  <c r="F54"/>
  <c r="P53"/>
  <c r="D53"/>
  <c r="C53"/>
  <c r="P52"/>
  <c r="D52"/>
  <c r="C52"/>
  <c r="O50"/>
  <c r="N50"/>
  <c r="M50"/>
  <c r="L50"/>
  <c r="K50"/>
  <c r="J50"/>
  <c r="I50"/>
  <c r="H50"/>
  <c r="G50"/>
  <c r="F50"/>
  <c r="P49"/>
  <c r="D49"/>
  <c r="C49"/>
  <c r="P48"/>
  <c r="D48"/>
  <c r="C48"/>
  <c r="P47"/>
  <c r="D47"/>
  <c r="C47"/>
  <c r="P46"/>
  <c r="D46"/>
  <c r="C46"/>
  <c r="P45"/>
  <c r="D45"/>
  <c r="C45"/>
  <c r="K43"/>
  <c r="J43"/>
  <c r="I43"/>
  <c r="H43"/>
  <c r="G43"/>
  <c r="F43"/>
  <c r="F70" s="1"/>
  <c r="O42"/>
  <c r="O43" s="1"/>
  <c r="N42"/>
  <c r="N43" s="1"/>
  <c r="N70" s="1"/>
  <c r="M42"/>
  <c r="M43" s="1"/>
  <c r="L42"/>
  <c r="L43" s="1"/>
  <c r="D42"/>
  <c r="P42" s="1"/>
  <c r="C42"/>
  <c r="D41"/>
  <c r="P41" s="1"/>
  <c r="D39"/>
  <c r="P39" s="1"/>
  <c r="C39"/>
  <c r="E39" s="1"/>
  <c r="D38"/>
  <c r="P38" s="1"/>
  <c r="C38"/>
  <c r="O35"/>
  <c r="N35"/>
  <c r="M35"/>
  <c r="L35"/>
  <c r="K35"/>
  <c r="J35"/>
  <c r="I35"/>
  <c r="H35"/>
  <c r="G35"/>
  <c r="F35"/>
  <c r="P34"/>
  <c r="P35" s="1"/>
  <c r="D34"/>
  <c r="D35" s="1"/>
  <c r="C34"/>
  <c r="C35" s="1"/>
  <c r="O32"/>
  <c r="N32"/>
  <c r="M32"/>
  <c r="L32"/>
  <c r="K32"/>
  <c r="J32"/>
  <c r="I32"/>
  <c r="H32"/>
  <c r="G32"/>
  <c r="F32"/>
  <c r="P31"/>
  <c r="D31"/>
  <c r="C31"/>
  <c r="P30"/>
  <c r="D30"/>
  <c r="C30"/>
  <c r="O28"/>
  <c r="N28"/>
  <c r="M28"/>
  <c r="L28"/>
  <c r="K28"/>
  <c r="J28"/>
  <c r="I28"/>
  <c r="H28"/>
  <c r="G28"/>
  <c r="F28"/>
  <c r="D27"/>
  <c r="C27"/>
  <c r="D26"/>
  <c r="P26" s="1"/>
  <c r="C26"/>
  <c r="D23"/>
  <c r="E23" s="1"/>
  <c r="D22"/>
  <c r="E22" s="1"/>
  <c r="D21"/>
  <c r="C21"/>
  <c r="C28" s="1"/>
  <c r="P19"/>
  <c r="O19"/>
  <c r="N19"/>
  <c r="N139" s="1"/>
  <c r="M19"/>
  <c r="L19"/>
  <c r="K19"/>
  <c r="J19"/>
  <c r="I19"/>
  <c r="H19"/>
  <c r="G19"/>
  <c r="F19"/>
  <c r="E19"/>
  <c r="D19"/>
  <c r="C18"/>
  <c r="C17"/>
  <c r="C16"/>
  <c r="C15"/>
  <c r="E41" l="1"/>
  <c r="D84"/>
  <c r="D69"/>
  <c r="E93"/>
  <c r="E122"/>
  <c r="E123" s="1"/>
  <c r="E131"/>
  <c r="E133"/>
  <c r="E137"/>
  <c r="C32"/>
  <c r="P43"/>
  <c r="M70"/>
  <c r="M139" s="1"/>
  <c r="O70"/>
  <c r="O139" s="1"/>
  <c r="G70"/>
  <c r="E45"/>
  <c r="E47"/>
  <c r="E49"/>
  <c r="P54"/>
  <c r="C54"/>
  <c r="E54" s="1"/>
  <c r="E82"/>
  <c r="D114"/>
  <c r="E66"/>
  <c r="D63"/>
  <c r="K70"/>
  <c r="K139" s="1"/>
  <c r="E52"/>
  <c r="D50"/>
  <c r="I70"/>
  <c r="C50"/>
  <c r="H70"/>
  <c r="J70"/>
  <c r="J139" s="1"/>
  <c r="D43"/>
  <c r="E38"/>
  <c r="C19"/>
  <c r="P50"/>
  <c r="E46"/>
  <c r="E48"/>
  <c r="E53"/>
  <c r="C63"/>
  <c r="P56"/>
  <c r="P63" s="1"/>
  <c r="E60"/>
  <c r="E61"/>
  <c r="E62"/>
  <c r="C69"/>
  <c r="P69"/>
  <c r="P79"/>
  <c r="E84"/>
  <c r="E86"/>
  <c r="E87" s="1"/>
  <c r="E90"/>
  <c r="C102"/>
  <c r="C114" s="1"/>
  <c r="P28"/>
  <c r="E42"/>
  <c r="D79"/>
  <c r="E79" s="1"/>
  <c r="D28"/>
  <c r="E28" s="1"/>
  <c r="D32"/>
  <c r="E32" s="1"/>
  <c r="E31"/>
  <c r="P32"/>
  <c r="D128"/>
  <c r="E128" s="1"/>
  <c r="P125"/>
  <c r="P128" s="1"/>
  <c r="C138"/>
  <c r="E135"/>
  <c r="E134"/>
  <c r="E130"/>
  <c r="E136"/>
  <c r="E132"/>
  <c r="P138"/>
  <c r="L70"/>
  <c r="L139" s="1"/>
  <c r="C43"/>
  <c r="E43" s="1"/>
  <c r="E21"/>
  <c r="E30"/>
  <c r="E34"/>
  <c r="E35" s="1"/>
  <c r="E65"/>
  <c r="P84"/>
  <c r="P86"/>
  <c r="P87" s="1"/>
  <c r="D87"/>
  <c r="D88" s="1"/>
  <c r="E88" s="1"/>
  <c r="F88"/>
  <c r="E91"/>
  <c r="P93"/>
  <c r="P95" s="1"/>
  <c r="D95"/>
  <c r="E95" s="1"/>
  <c r="F117"/>
  <c r="F118" s="1"/>
  <c r="H117"/>
  <c r="H118" s="1"/>
  <c r="H119" s="1"/>
  <c r="P122"/>
  <c r="P123" s="1"/>
  <c r="D123"/>
  <c r="D138"/>
  <c r="P102"/>
  <c r="P114" s="1"/>
  <c r="G117"/>
  <c r="I117"/>
  <c r="I118" s="1"/>
  <c r="I119" s="1"/>
  <c r="E69" l="1"/>
  <c r="E50"/>
  <c r="P88"/>
  <c r="D70"/>
  <c r="E63"/>
  <c r="P70"/>
  <c r="H120"/>
  <c r="H139" s="1"/>
  <c r="E138"/>
  <c r="I120"/>
  <c r="I139" s="1"/>
  <c r="C70"/>
  <c r="E70" s="1"/>
  <c r="G118"/>
  <c r="D117"/>
  <c r="F119"/>
  <c r="F120" s="1"/>
  <c r="F139" s="1"/>
  <c r="C118"/>
  <c r="C120" s="1"/>
  <c r="P139" l="1"/>
  <c r="C139"/>
  <c r="D118"/>
  <c r="G119"/>
  <c r="D119" l="1"/>
  <c r="D120" s="1"/>
  <c r="D139" s="1"/>
  <c r="E139" s="1"/>
  <c r="G120"/>
  <c r="G139" s="1"/>
</calcChain>
</file>

<file path=xl/sharedStrings.xml><?xml version="1.0" encoding="utf-8"?>
<sst xmlns="http://schemas.openxmlformats.org/spreadsheetml/2006/main" count="228" uniqueCount="136">
  <si>
    <t>Информация о реализации муниципальных программ</t>
  </si>
  <si>
    <t>Наименование мероприятий</t>
  </si>
  <si>
    <t>Ответственный исполнитель, соисполнители</t>
  </si>
  <si>
    <t>Объем финансирования муниципальной программы, тыс. руб.</t>
  </si>
  <si>
    <t>всего</t>
  </si>
  <si>
    <t>в том числе по источникам</t>
  </si>
  <si>
    <t>освоено</t>
  </si>
  <si>
    <t>федеральный бюджет</t>
  </si>
  <si>
    <t>областной бюджет</t>
  </si>
  <si>
    <t>районный бюджет</t>
  </si>
  <si>
    <t>бюджеты муниципальных поселений</t>
  </si>
  <si>
    <t>внебюджетные источники</t>
  </si>
  <si>
    <t>план на год</t>
  </si>
  <si>
    <t>кассовые расходы</t>
  </si>
  <si>
    <t>%</t>
  </si>
  <si>
    <t xml:space="preserve"> Муниципальная подпрограмма "Развитие малого и среднего предпринимательства в МО"Плесецкий муниципальный район" на 2018-2020 годы"</t>
  </si>
  <si>
    <t>Публикации в средствах массовой информации материалов, направленных на популяризациюпредпринимательской деятельности</t>
  </si>
  <si>
    <t>Отдел дорожной и транспортной инфраструктуры, предпринимательства и охраны труда</t>
  </si>
  <si>
    <t>Проведение семинаров, круглых столов, консультаций для субъектов малого и среднего предпринимательства</t>
  </si>
  <si>
    <t>Организация выстовок и ярмарок для  субъектов малого и среднего предпринимательства</t>
  </si>
  <si>
    <t>Мониторинг и формирование единого реестра субъектов малого и среднего бизнеса</t>
  </si>
  <si>
    <t>ИТОГО</t>
  </si>
  <si>
    <t xml:space="preserve"> Муниципальная программа "Охрана окружающей среды и обеспечение экологической безопасности населения Плесецкого района на 2018-2020 годы"</t>
  </si>
  <si>
    <t>Ликвидация отходов с несанкционированных свалок на территории Плесецкого района для дальнейшей утилизации или переработки</t>
  </si>
  <si>
    <t>создание мест (площадок) накопления (в том числе раздельного накопления)твердых коммунальных отходов</t>
  </si>
  <si>
    <t>Проведение районного конкурса «Лучшее благоустройство территории»</t>
  </si>
  <si>
    <t>Проведение районного конкурса «Лучшее проведение Дней защиты от экологической опасности»</t>
  </si>
  <si>
    <t xml:space="preserve"> Муниципальная программа "Устойчивое развитие сельских территорий в МО "Плесецкий муниципальный район" на 2018-2020 годы"</t>
  </si>
  <si>
    <t>отдел ППСХ и Т</t>
  </si>
  <si>
    <t xml:space="preserve"> Муниципальная программа "Обеспечение жильем молодых семей на 2018 - 2020 годы"</t>
  </si>
  <si>
    <t>Отдел по де-лам молоде-жи семейной политике, культуре, спорту и туризму</t>
  </si>
  <si>
    <t>Муниципальная программа "Развитие системы образования муниципального образования "Плесецкий район" на 2015-2025 годы"</t>
  </si>
  <si>
    <t>1. Развитие дошкольного образования детей</t>
  </si>
  <si>
    <t>Управление образования, Образовательные учреждения</t>
  </si>
  <si>
    <t>Всего</t>
  </si>
  <si>
    <t>2. Развитие общего образования детей</t>
  </si>
  <si>
    <t>3. Развитие дополнительного образования детей</t>
  </si>
  <si>
    <t>4. Совершенствование системы предоставления услуг в сфере образования</t>
  </si>
  <si>
    <t>Обеспечение деятельности управления, как ответственного исполнителя программы</t>
  </si>
  <si>
    <t>5. Развитие системы отдыха и оздоровления детей</t>
  </si>
  <si>
    <t>Мин-во труда, занятости и соц.развития</t>
  </si>
  <si>
    <t xml:space="preserve"> Муниципальная ведомственная целевая программа "Развитие физической культуры и спорта на территории Плесецкого района на 2018 - 2020 годы"</t>
  </si>
  <si>
    <t>Подпрограмма № 1 «Развитие физической культуры и спорта на территории Плесецкого района на 2018 – 2020 годы»</t>
  </si>
  <si>
    <t xml:space="preserve">Отдел по де-лам молоде-жи семейной политике, культуре, спорту и туризму, МБОУ ДОД "ДЮСШ", МБОУ ДОД "ДДТ" п. Североонежск, МБОУ ДОД "РЦДО" </t>
  </si>
  <si>
    <t>Подпрограмма № 2 «Молодёжь Плесецкого района на 2018-2020 годы»</t>
  </si>
  <si>
    <t>Проведение районных спор-тивных соревнова-ний, участие в официальных об-ластных спортив-ных соревновани-ях, комплексных областных спарта-киадах, комплекс-ных областных физкультурно-спортивных меро-приятиях</t>
  </si>
  <si>
    <t>Управленние образования</t>
  </si>
  <si>
    <t>мероприятие по трудоустройству несовершеннолетних граждан на территории Плесецкого района</t>
  </si>
  <si>
    <t>Торжественное чествование спортсменов Плесецкого района по итогам года</t>
  </si>
  <si>
    <t xml:space="preserve"> Муниципальная программа "Развитие сферы культуры на территории МО "Плесецкий муниципальный район" на 2018-2020 годы"</t>
  </si>
  <si>
    <t>1. Совершенствование системы библиотечного обслуживания, повышение качества и доступности библиотечных услуг для населения</t>
  </si>
  <si>
    <t>Обеспечение деятельности учреждения</t>
  </si>
  <si>
    <t>Обновление и комплектование библиотечного фонда, обеспечение его сохранности</t>
  </si>
  <si>
    <t>2. Организация досуга на территории Плесецкого района</t>
  </si>
  <si>
    <t>Организация досуга на территории Плесецкого района"</t>
  </si>
  <si>
    <t xml:space="preserve">Всего </t>
  </si>
  <si>
    <t>Муниципальная программа "Развитие территориального общественного самоуправления в Плесецком районе на 2019-2022 годы"</t>
  </si>
  <si>
    <t>Муниципальная программа "Развитие общественного пассажирского транспорта в МО "Плесецкий муниципальный район" на 2016-2020 годы"</t>
  </si>
  <si>
    <t>Отдел про-мышленности,предпринима-тельства,сельского хозяй-ства и транспорта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</si>
  <si>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МО "Плесецкий муниципальный район" на 2018-2020 годы"</t>
  </si>
  <si>
    <t>1. Обеспечение безопасности и охраны жизни людей на водных объектах МО "Плесецкий муниципальный район"</t>
  </si>
  <si>
    <t>Администра-ция МО "Пле-сецкий рай- он", отдел ГО, ЧС</t>
  </si>
  <si>
    <t>2. Противопожарная безопасность  и защита населения от чрезвычайных ситуаций на территории МО "Плесецкий муниципальный район"</t>
  </si>
  <si>
    <t>3. Противодействие экстремизму и профилактика терроризма на территории муниципального образования "Плесецкий муниципальный район"</t>
  </si>
  <si>
    <t>Изготовление памяток и листовок по тематике противодействие экстремизму и терраризму</t>
  </si>
  <si>
    <t>4. Развитие гражданской обороны в муниципальном образовании «Плесецкий муниципальный район» на 2018-2020 годы»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</si>
  <si>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</si>
  <si>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Поощрение граждан, принимавших активное участие в охране общественного порядка</t>
  </si>
  <si>
    <t>Обслуживание "Телефона доверия"</t>
  </si>
  <si>
    <t>Обеспечение участия муниципальных служащих на курсах по теме «Противодействие коррупции в органах государственного и муниципального управления»</t>
  </si>
  <si>
    <t>Заместитель главы администрации</t>
  </si>
  <si>
    <t>Разработка и распространение информационных листовок, памяток, направленных на профилактику незаконного потребления наркотических средств и психотропных веществ</t>
  </si>
  <si>
    <t>Муниципальная программа "Профилактика безнадзорности и правонарушений несовершеннолетних и защита их прав"</t>
  </si>
  <si>
    <t>ТКДН и ЗП</t>
  </si>
  <si>
    <t>Муниципальная программа "Развитие архивного дела в  муниципальном образовании  "Плесецкий муниципальный район" на 2018 - 2020 годы"</t>
  </si>
  <si>
    <t>Администрация МО "Плесецкий район"</t>
  </si>
  <si>
    <t>Муниципальная программа  "Формирование комфортной городской среды плесецкого района на 2019 год"</t>
  </si>
  <si>
    <t>Благоустройство дворовых территорий многоквартирных домов, благоустройство территорий общего пользования (МО "Плесецкое")</t>
  </si>
  <si>
    <t>Благоустройство дворовых территорий многоквартирных домов, благоустройство территорий общего пользования (МО "Обозерское")</t>
  </si>
  <si>
    <t>Благоустройство дворовых территорий многоквартирных домов, благоустройство территорий общего пользования (МО "Савинское")</t>
  </si>
  <si>
    <t>Благоустройство дворовых территорий многоквартирных домов, благоустройство территорий общего пользования (МО "Североонежское")</t>
  </si>
  <si>
    <t>Благоустройство дворовых территорий многоквартирных домов, благоустройство территорий общего пользования (МО "Самодедское")</t>
  </si>
  <si>
    <t>Благоустройство дворовых территорий многоквартирных домов, благоустройство территорий общего пользования (МО "Оксовское")</t>
  </si>
  <si>
    <t>Благоустройство дворовых территорий многоквартирных домов, благоустройство территорий общего пользования (МО "Емцовское")</t>
  </si>
  <si>
    <t>Благоустройство дворовых территорий многоквартирных домов, благоустройство территорий общего пользования (МО "Коневское")</t>
  </si>
  <si>
    <t>ВСЕГО</t>
  </si>
  <si>
    <t xml:space="preserve">Ремонт автомата в электрическом распределительном щитке </t>
  </si>
  <si>
    <t>Проведение  ремонта архивохранилищ</t>
  </si>
  <si>
    <t xml:space="preserve">Приобретение МФУ в хранилище п.Североонежск </t>
  </si>
  <si>
    <t>Приобретение и размещение  мест (контейнеров) накопления (в том числе раздельного накопления) твердых коммунальных отходов</t>
  </si>
  <si>
    <t>Содержание мест (площадок) накопления (в том числе раздельного накопления)твердых коммунальных отходов</t>
  </si>
  <si>
    <t>муниципального образования "Плесецкий муниципальный район" за  2019 год</t>
  </si>
  <si>
    <t>Финансово-экономическое управление</t>
  </si>
  <si>
    <t>Организация конкурса проектов территориального общественного самоуправления</t>
  </si>
  <si>
    <t xml:space="preserve">Утилизация ртутьсодержащих отходов </t>
  </si>
  <si>
    <t>Мероприятия по улучшению жилищных условий граждан, проживающих в сельск. местности</t>
  </si>
  <si>
    <t>Мероприятия по обеспечению жильем молодых семей и молодых специалистов, проживающих в сельской местности</t>
  </si>
  <si>
    <t>Осуществле-ние  мероприятий по обеспечению жильем молодых семей</t>
  </si>
  <si>
    <t>Обеспечение государственных гарантий прав граждан на получение общедоступного и бесплатного дошкольного образования</t>
  </si>
  <si>
    <t>Устранение физического износа зданий и коммуникаций муниципальных образовательных учреждений</t>
  </si>
  <si>
    <t>Созданиеусловий для комплексной безопасности воспитанников</t>
  </si>
  <si>
    <t>Создание современных условий обучения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</si>
  <si>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</t>
  </si>
  <si>
    <t>Обеспечение государственных гарантий прав граждан на получение общедоступного и бесплатного общего образования</t>
  </si>
  <si>
    <t>Устранение физического износа зданий и коммуникаций муниципальных образовательных учреждений (ремонт спортивного зала МБОУ "Оксовская школа", ремонт электрооборудования МБОУ "Самковская школа")</t>
  </si>
  <si>
    <t xml:space="preserve"> Создание условий для комплексной безопасности обучающихся</t>
  </si>
  <si>
    <t xml:space="preserve">Питание детей с ОВЗ в образовательных учреждениях </t>
  </si>
  <si>
    <t>Обеспечение государственных гарантий прав граждан на получение общедоступного и бесплатного дополнительного образования</t>
  </si>
  <si>
    <t>Возмещение расходов, связанных с реализацией мер социальной поддержки</t>
  </si>
  <si>
    <t>Предоставление мер социальной поддержки студентам, обучающимся по программам высшего профессионального образования по очной форме обучения на основании заключенных с управлением образования договоров о целевом обучении</t>
  </si>
  <si>
    <t>Обучение по охране труда</t>
  </si>
  <si>
    <t>Проведение конкурса "Учитель года", "Воспитатель года"</t>
  </si>
  <si>
    <t>Обеспечение проведения психолого-медико-педагогической комиссии</t>
  </si>
  <si>
    <t>Мероприятия по работе с одаренными детьми</t>
  </si>
  <si>
    <t>Патриотическое воспитание детей и подростков школьного возраста</t>
  </si>
  <si>
    <t>Субсидии автономным учреждениям на финансовое обеспечение муниципального задания</t>
  </si>
  <si>
    <t>Организация отдыха и оздоровления детей в каникулярный период</t>
  </si>
  <si>
    <t>Проведение аккарицидной обработки</t>
  </si>
  <si>
    <t>Субсидии автономным учреждениям на иные цели (организация доставки детей в лагерь)</t>
  </si>
  <si>
    <t>Строительство спортивных сооружений в МО "Плесецкое" и МО "Североонежское"</t>
  </si>
  <si>
    <t>Субсидии на компенсацию вы-падающих дохо-дов из-за разницы между установле-ным тарифом и экономически обоснованным тарифом транспо-ртным предпри-ятием</t>
  </si>
  <si>
    <t>Субсидирование процентных ставок по привлеченным кредитам в российских кредитных  организациях по договорам лизинга</t>
  </si>
  <si>
    <t>Оборудование и содержание мест массового отдыха населения на водных объектах МО "Плесецкий муниципальный район"</t>
  </si>
  <si>
    <t>Пропаганда безопасного поведения населения на водных объектах через СМИ</t>
  </si>
  <si>
    <t>Закупка моторных лодок для муниципальных образований, имеющих водные переправы и попадающие в зону затопления в количестве 3-ед.</t>
  </si>
  <si>
    <t>Закупка спасательных жилетов для муниципальных образований, имеющих водные переправы и попадающие в зону затопления в количестве 10 ед.</t>
  </si>
  <si>
    <t xml:space="preserve">Материальное и техническое обеспечение </t>
  </si>
  <si>
    <t>Создание необходимых условий для ликвидации пожаров , ЧС и ЧП</t>
  </si>
  <si>
    <t>Обеспечение противопожарной защиты населенных пунктов и муниципальных объектов муниципальных образований</t>
  </si>
  <si>
    <t>Закупка средств индивидуальной защиты (медикаменты и медицинское имущество) на 50 человек</t>
  </si>
  <si>
    <t>Проведение семенара  по проблемам безнадзорности и правонарушений несовершеннолетних</t>
  </si>
  <si>
    <t>Отдел правового и кадрового обеспечения</t>
  </si>
  <si>
    <t>к решению Собрания депутатов</t>
  </si>
  <si>
    <t>МО "Плесецкий муниципальный район"</t>
  </si>
  <si>
    <t>Таблица приложения № 17</t>
  </si>
  <si>
    <t>от 25 июня 2020 года №138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</si>
</sst>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09">
    <xf numFmtId="0" fontId="0" fillId="0" borderId="0" xfId="0"/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2" fontId="5" fillId="0" borderId="22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/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0" fillId="0" borderId="0" xfId="0" applyFont="1" applyFill="1"/>
    <xf numFmtId="0" fontId="4" fillId="0" borderId="3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center" vertical="top" wrapText="1"/>
    </xf>
    <xf numFmtId="165" fontId="5" fillId="0" borderId="22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0" fillId="0" borderId="15" xfId="0" applyFill="1" applyBorder="1"/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7" fillId="0" borderId="0" xfId="0" applyFont="1" applyFill="1" applyBorder="1"/>
    <xf numFmtId="0" fontId="11" fillId="0" borderId="14" xfId="0" applyFont="1" applyFill="1" applyBorder="1" applyAlignment="1">
      <alignment horizontal="left" vertical="justify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justify" vertical="top" wrapText="1"/>
    </xf>
    <xf numFmtId="164" fontId="11" fillId="0" borderId="14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2" fontId="11" fillId="0" borderId="27" xfId="0" applyNumberFormat="1" applyFont="1" applyFill="1" applyBorder="1" applyAlignment="1">
      <alignment horizontal="left" vertical="top" wrapText="1"/>
    </xf>
    <xf numFmtId="2" fontId="11" fillId="0" borderId="28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5" xfId="0" applyNumberFormat="1" applyFont="1" applyFill="1" applyBorder="1" applyAlignment="1">
      <alignment horizontal="left" vertical="top" wrapText="1"/>
    </xf>
    <xf numFmtId="2" fontId="4" fillId="0" borderId="27" xfId="0" applyNumberFormat="1" applyFont="1" applyFill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wrapText="1"/>
    </xf>
    <xf numFmtId="2" fontId="5" fillId="0" borderId="21" xfId="0" applyNumberFormat="1" applyFont="1" applyFill="1" applyBorder="1" applyAlignment="1">
      <alignment horizontal="left" vertical="top" wrapText="1"/>
    </xf>
    <xf numFmtId="2" fontId="5" fillId="0" borderId="22" xfId="0" applyNumberFormat="1" applyFont="1" applyFill="1" applyBorder="1" applyAlignment="1">
      <alignment horizontal="left" vertical="top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/>
    </xf>
    <xf numFmtId="0" fontId="8" fillId="0" borderId="27" xfId="0" applyFont="1" applyFill="1" applyBorder="1" applyAlignment="1">
      <alignment horizontal="justify"/>
    </xf>
    <xf numFmtId="0" fontId="17" fillId="0" borderId="21" xfId="0" applyFont="1" applyFill="1" applyBorder="1"/>
    <xf numFmtId="0" fontId="17" fillId="0" borderId="22" xfId="0" applyFont="1" applyFill="1" applyBorder="1"/>
    <xf numFmtId="2" fontId="17" fillId="0" borderId="22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2" fontId="17" fillId="0" borderId="22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/>
    <xf numFmtId="0" fontId="11" fillId="0" borderId="15" xfId="0" applyFont="1" applyFill="1" applyBorder="1" applyAlignment="1">
      <alignment wrapText="1"/>
    </xf>
    <xf numFmtId="2" fontId="17" fillId="0" borderId="37" xfId="0" applyNumberFormat="1" applyFont="1" applyFill="1" applyBorder="1"/>
    <xf numFmtId="0" fontId="17" fillId="0" borderId="36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2" fontId="18" fillId="0" borderId="15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4" fontId="5" fillId="0" borderId="34" xfId="0" applyNumberFormat="1" applyFont="1" applyFill="1" applyBorder="1" applyAlignment="1">
      <alignment horizontal="center" vertical="top" wrapText="1"/>
    </xf>
    <xf numFmtId="0" fontId="22" fillId="0" borderId="36" xfId="0" applyFont="1" applyFill="1" applyBorder="1"/>
    <xf numFmtId="0" fontId="22" fillId="0" borderId="37" xfId="0" applyFont="1" applyFill="1" applyBorder="1"/>
    <xf numFmtId="4" fontId="22" fillId="0" borderId="37" xfId="0" applyNumberFormat="1" applyFont="1" applyFill="1" applyBorder="1"/>
    <xf numFmtId="0" fontId="11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top" wrapText="1"/>
    </xf>
    <xf numFmtId="164" fontId="20" fillId="0" borderId="15" xfId="0" applyNumberFormat="1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top" wrapText="1"/>
    </xf>
    <xf numFmtId="2" fontId="20" fillId="0" borderId="17" xfId="0" applyNumberFormat="1" applyFont="1" applyFill="1" applyBorder="1" applyAlignment="1">
      <alignment horizontal="center" vertical="top" wrapText="1"/>
    </xf>
    <xf numFmtId="2" fontId="20" fillId="0" borderId="28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9" fillId="0" borderId="22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21" fillId="0" borderId="37" xfId="0" applyNumberFormat="1" applyFont="1" applyFill="1" applyBorder="1"/>
    <xf numFmtId="2" fontId="17" fillId="0" borderId="38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2" fontId="20" fillId="0" borderId="25" xfId="0" applyNumberFormat="1" applyFont="1" applyFill="1" applyBorder="1"/>
    <xf numFmtId="0" fontId="11" fillId="0" borderId="2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18" fillId="0" borderId="0" xfId="0" applyFont="1" applyFill="1" applyAlignment="1"/>
    <xf numFmtId="0" fontId="18" fillId="0" borderId="0" xfId="0" applyFont="1" applyFill="1"/>
    <xf numFmtId="0" fontId="18" fillId="0" borderId="0" xfId="0" applyFont="1" applyFill="1" applyBorder="1"/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center" vertical="top" wrapText="1"/>
    </xf>
    <xf numFmtId="2" fontId="4" fillId="0" borderId="4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Z139"/>
  <sheetViews>
    <sheetView tabSelected="1" zoomScale="93" zoomScaleNormal="93" workbookViewId="0">
      <selection activeCell="F15" sqref="F15"/>
    </sheetView>
  </sheetViews>
  <sheetFormatPr defaultRowHeight="15"/>
  <cols>
    <col min="1" max="1" width="22" style="3" customWidth="1"/>
    <col min="2" max="2" width="17" style="3" customWidth="1"/>
    <col min="3" max="3" width="12.42578125" style="3" customWidth="1"/>
    <col min="4" max="4" width="12.7109375" style="3" customWidth="1"/>
    <col min="5" max="5" width="10" style="3" bestFit="1" customWidth="1"/>
    <col min="6" max="7" width="12.140625" style="3" customWidth="1"/>
    <col min="8" max="8" width="13.7109375" style="3" customWidth="1"/>
    <col min="9" max="9" width="13.42578125" style="3" customWidth="1"/>
    <col min="10" max="10" width="12.85546875" style="3" customWidth="1"/>
    <col min="11" max="11" width="12.5703125" style="3" customWidth="1"/>
    <col min="12" max="12" width="11.140625" style="3" customWidth="1"/>
    <col min="13" max="13" width="10.85546875" style="3" customWidth="1"/>
    <col min="14" max="14" width="10.28515625" style="3" customWidth="1"/>
    <col min="15" max="15" width="11.42578125" style="3" customWidth="1"/>
    <col min="16" max="16" width="13.85546875" style="3" customWidth="1"/>
    <col min="17" max="416" width="9.140625" style="2"/>
    <col min="417" max="16384" width="9.140625" style="3"/>
  </cols>
  <sheetData>
    <row r="1" spans="1:17">
      <c r="N1" s="157" t="s">
        <v>134</v>
      </c>
      <c r="O1" s="158"/>
      <c r="P1" s="158"/>
      <c r="Q1" s="159"/>
    </row>
    <row r="2" spans="1:17">
      <c r="N2" s="157" t="s">
        <v>132</v>
      </c>
      <c r="O2" s="158"/>
      <c r="P2" s="158"/>
      <c r="Q2" s="159"/>
    </row>
    <row r="3" spans="1:17">
      <c r="N3" s="157" t="s">
        <v>133</v>
      </c>
      <c r="O3" s="158"/>
      <c r="P3" s="158"/>
      <c r="Q3" s="159"/>
    </row>
    <row r="4" spans="1:17">
      <c r="N4" s="157" t="s">
        <v>135</v>
      </c>
      <c r="O4" s="158"/>
      <c r="P4" s="158"/>
      <c r="Q4" s="159"/>
    </row>
    <row r="6" spans="1:17" ht="18.75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7" ht="18.75">
      <c r="A7" s="196" t="s">
        <v>91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7" ht="15.75" thickBot="1"/>
    <row r="9" spans="1:17" ht="16.5" customHeight="1" thickBot="1">
      <c r="A9" s="197" t="s">
        <v>1</v>
      </c>
      <c r="B9" s="197" t="s">
        <v>2</v>
      </c>
      <c r="C9" s="200" t="s">
        <v>3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1:17" ht="16.5" thickBot="1">
      <c r="A10" s="198"/>
      <c r="B10" s="198"/>
      <c r="C10" s="203" t="s">
        <v>4</v>
      </c>
      <c r="D10" s="204"/>
      <c r="E10" s="205"/>
      <c r="F10" s="200" t="s">
        <v>5</v>
      </c>
      <c r="G10" s="201"/>
      <c r="H10" s="201"/>
      <c r="I10" s="201"/>
      <c r="J10" s="201"/>
      <c r="K10" s="201"/>
      <c r="L10" s="201"/>
      <c r="M10" s="201"/>
      <c r="N10" s="201"/>
      <c r="O10" s="202"/>
      <c r="P10" s="197" t="s">
        <v>6</v>
      </c>
    </row>
    <row r="11" spans="1:17" ht="49.5" customHeight="1" thickBot="1">
      <c r="A11" s="198"/>
      <c r="B11" s="198"/>
      <c r="C11" s="206"/>
      <c r="D11" s="207"/>
      <c r="E11" s="208"/>
      <c r="F11" s="200" t="s">
        <v>7</v>
      </c>
      <c r="G11" s="202"/>
      <c r="H11" s="200" t="s">
        <v>8</v>
      </c>
      <c r="I11" s="202"/>
      <c r="J11" s="200" t="s">
        <v>9</v>
      </c>
      <c r="K11" s="202"/>
      <c r="L11" s="200" t="s">
        <v>10</v>
      </c>
      <c r="M11" s="202"/>
      <c r="N11" s="200" t="s">
        <v>11</v>
      </c>
      <c r="O11" s="202"/>
      <c r="P11" s="198"/>
    </row>
    <row r="12" spans="1:17" ht="32.25" thickBot="1">
      <c r="A12" s="199"/>
      <c r="B12" s="199"/>
      <c r="C12" s="97" t="s">
        <v>12</v>
      </c>
      <c r="D12" s="97" t="s">
        <v>13</v>
      </c>
      <c r="E12" s="97" t="s">
        <v>14</v>
      </c>
      <c r="F12" s="97" t="s">
        <v>12</v>
      </c>
      <c r="G12" s="97" t="s">
        <v>13</v>
      </c>
      <c r="H12" s="97" t="s">
        <v>12</v>
      </c>
      <c r="I12" s="97" t="s">
        <v>13</v>
      </c>
      <c r="J12" s="97" t="s">
        <v>12</v>
      </c>
      <c r="K12" s="97" t="s">
        <v>13</v>
      </c>
      <c r="L12" s="97" t="s">
        <v>12</v>
      </c>
      <c r="M12" s="97" t="s">
        <v>13</v>
      </c>
      <c r="N12" s="97" t="s">
        <v>12</v>
      </c>
      <c r="O12" s="97" t="s">
        <v>13</v>
      </c>
      <c r="P12" s="199"/>
    </row>
    <row r="13" spans="1:17" ht="16.5" thickBot="1">
      <c r="A13" s="1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96">
        <v>7</v>
      </c>
      <c r="H13" s="96">
        <v>8</v>
      </c>
      <c r="I13" s="96">
        <v>9</v>
      </c>
      <c r="J13" s="96">
        <v>10</v>
      </c>
      <c r="K13" s="96">
        <v>11</v>
      </c>
      <c r="L13" s="96">
        <v>12</v>
      </c>
      <c r="M13" s="96">
        <v>13</v>
      </c>
      <c r="N13" s="96">
        <v>14</v>
      </c>
      <c r="O13" s="96">
        <v>15</v>
      </c>
      <c r="P13" s="96">
        <v>16</v>
      </c>
    </row>
    <row r="14" spans="1:17" ht="16.5" customHeight="1" thickBot="1">
      <c r="A14" s="169" t="s">
        <v>15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1"/>
    </row>
    <row r="15" spans="1:17" ht="102.75" customHeight="1" thickBot="1">
      <c r="A15" s="4" t="s">
        <v>16</v>
      </c>
      <c r="B15" s="5" t="s">
        <v>17</v>
      </c>
      <c r="C15" s="98">
        <f t="shared" ref="C15:C18" si="0">F15+H15+J15+L15+N15</f>
        <v>2</v>
      </c>
      <c r="D15" s="99">
        <v>0</v>
      </c>
      <c r="E15" s="100">
        <v>0</v>
      </c>
      <c r="F15" s="99">
        <v>0</v>
      </c>
      <c r="G15" s="99">
        <v>0</v>
      </c>
      <c r="H15" s="99">
        <v>0</v>
      </c>
      <c r="I15" s="99">
        <v>0</v>
      </c>
      <c r="J15" s="99">
        <v>2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101">
        <v>0</v>
      </c>
    </row>
    <row r="16" spans="1:17" ht="72.75" thickBot="1">
      <c r="A16" s="4" t="s">
        <v>18</v>
      </c>
      <c r="B16" s="5" t="s">
        <v>17</v>
      </c>
      <c r="C16" s="98">
        <f t="shared" si="0"/>
        <v>20</v>
      </c>
      <c r="D16" s="99">
        <v>0</v>
      </c>
      <c r="E16" s="100">
        <v>0</v>
      </c>
      <c r="F16" s="99">
        <v>0</v>
      </c>
      <c r="G16" s="99">
        <v>0</v>
      </c>
      <c r="H16" s="99">
        <v>0</v>
      </c>
      <c r="I16" s="99">
        <v>0</v>
      </c>
      <c r="J16" s="99">
        <v>20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101">
        <v>0</v>
      </c>
    </row>
    <row r="17" spans="1:416" ht="60.75" thickBot="1">
      <c r="A17" s="4" t="s">
        <v>19</v>
      </c>
      <c r="B17" s="5" t="s">
        <v>17</v>
      </c>
      <c r="C17" s="98">
        <f t="shared" si="0"/>
        <v>0</v>
      </c>
      <c r="D17" s="99">
        <v>0</v>
      </c>
      <c r="E17" s="100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101">
        <v>0</v>
      </c>
    </row>
    <row r="18" spans="1:416" ht="60.75" thickBot="1">
      <c r="A18" s="6" t="s">
        <v>20</v>
      </c>
      <c r="B18" s="5" t="s">
        <v>17</v>
      </c>
      <c r="C18" s="98">
        <f t="shared" si="0"/>
        <v>0</v>
      </c>
      <c r="D18" s="102">
        <v>0</v>
      </c>
      <c r="E18" s="103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4">
        <v>0</v>
      </c>
    </row>
    <row r="19" spans="1:416" s="13" customFormat="1" ht="15.75" thickBot="1">
      <c r="A19" s="7" t="s">
        <v>21</v>
      </c>
      <c r="B19" s="8"/>
      <c r="C19" s="9">
        <f>SUM(C15:C18)</f>
        <v>22</v>
      </c>
      <c r="D19" s="9">
        <f t="shared" ref="D19:P19" si="1">SUM(D15:D18)</f>
        <v>0</v>
      </c>
      <c r="E19" s="10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22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11">
        <f t="shared" si="1"/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</row>
    <row r="20" spans="1:416" ht="16.5" customHeight="1" thickBot="1">
      <c r="A20" s="169" t="s">
        <v>22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1"/>
    </row>
    <row r="21" spans="1:416" ht="60">
      <c r="A21" s="14" t="s">
        <v>94</v>
      </c>
      <c r="B21" s="15" t="s">
        <v>17</v>
      </c>
      <c r="C21" s="105">
        <f>F21+H21+J21</f>
        <v>72</v>
      </c>
      <c r="D21" s="105">
        <f>G21+I21+K21+M21+O21</f>
        <v>69.099999999999994</v>
      </c>
      <c r="E21" s="106">
        <f>D21/C21*100</f>
        <v>95.972222222222214</v>
      </c>
      <c r="F21" s="105">
        <v>0</v>
      </c>
      <c r="G21" s="105">
        <v>0</v>
      </c>
      <c r="H21" s="105">
        <v>0</v>
      </c>
      <c r="I21" s="105">
        <v>0</v>
      </c>
      <c r="J21" s="105">
        <v>72</v>
      </c>
      <c r="K21" s="105">
        <v>69.099999999999994</v>
      </c>
      <c r="L21" s="105">
        <v>0</v>
      </c>
      <c r="M21" s="105">
        <v>0</v>
      </c>
      <c r="N21" s="105">
        <v>0</v>
      </c>
      <c r="O21" s="105">
        <v>0</v>
      </c>
      <c r="P21" s="107">
        <v>69.099999999999994</v>
      </c>
    </row>
    <row r="22" spans="1:416" ht="102.75" customHeight="1">
      <c r="A22" s="16" t="s">
        <v>23</v>
      </c>
      <c r="B22" s="5" t="s">
        <v>17</v>
      </c>
      <c r="C22" s="99">
        <v>467.7</v>
      </c>
      <c r="D22" s="105">
        <f t="shared" ref="D22:D27" si="2">G22+I22+K22+M22+O22</f>
        <v>467.7</v>
      </c>
      <c r="E22" s="100">
        <f>D22/C22*100</f>
        <v>100</v>
      </c>
      <c r="F22" s="99">
        <v>0</v>
      </c>
      <c r="G22" s="99">
        <v>0</v>
      </c>
      <c r="H22" s="99">
        <v>0</v>
      </c>
      <c r="I22" s="99">
        <v>0</v>
      </c>
      <c r="J22" s="99">
        <v>467.7</v>
      </c>
      <c r="K22" s="99">
        <v>467.7</v>
      </c>
      <c r="L22" s="99">
        <v>0</v>
      </c>
      <c r="M22" s="99">
        <v>0</v>
      </c>
      <c r="N22" s="99">
        <v>0</v>
      </c>
      <c r="O22" s="99">
        <v>0</v>
      </c>
      <c r="P22" s="101">
        <v>467.7</v>
      </c>
    </row>
    <row r="23" spans="1:416" ht="69.75" customHeight="1">
      <c r="A23" s="16" t="s">
        <v>24</v>
      </c>
      <c r="B23" s="5" t="s">
        <v>17</v>
      </c>
      <c r="C23" s="99">
        <v>1555</v>
      </c>
      <c r="D23" s="105">
        <f t="shared" si="2"/>
        <v>1555</v>
      </c>
      <c r="E23" s="100">
        <f>D23/C23*100</f>
        <v>100</v>
      </c>
      <c r="F23" s="99">
        <v>0</v>
      </c>
      <c r="G23" s="99">
        <v>0</v>
      </c>
      <c r="H23" s="99">
        <v>1244</v>
      </c>
      <c r="I23" s="99">
        <v>1244</v>
      </c>
      <c r="J23" s="99">
        <v>311</v>
      </c>
      <c r="K23" s="99">
        <v>311</v>
      </c>
      <c r="L23" s="99">
        <v>0</v>
      </c>
      <c r="M23" s="99">
        <v>0</v>
      </c>
      <c r="N23" s="99">
        <v>0</v>
      </c>
      <c r="O23" s="99">
        <v>0</v>
      </c>
      <c r="P23" s="101">
        <f>I23+K23</f>
        <v>1555</v>
      </c>
    </row>
    <row r="24" spans="1:416" ht="81.75" customHeight="1">
      <c r="A24" s="16" t="s">
        <v>89</v>
      </c>
      <c r="B24" s="5" t="s">
        <v>17</v>
      </c>
      <c r="C24" s="99">
        <v>4181.3</v>
      </c>
      <c r="D24" s="105">
        <v>0</v>
      </c>
      <c r="E24" s="100">
        <v>0</v>
      </c>
      <c r="F24" s="99">
        <v>0</v>
      </c>
      <c r="G24" s="99">
        <v>0</v>
      </c>
      <c r="H24" s="99">
        <v>4181.3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101">
        <v>0</v>
      </c>
    </row>
    <row r="25" spans="1:416" ht="64.5">
      <c r="A25" s="16" t="s">
        <v>90</v>
      </c>
      <c r="B25" s="5" t="s">
        <v>17</v>
      </c>
      <c r="C25" s="99">
        <v>6360.7</v>
      </c>
      <c r="D25" s="105">
        <v>0</v>
      </c>
      <c r="E25" s="100">
        <v>0</v>
      </c>
      <c r="F25" s="99">
        <v>0</v>
      </c>
      <c r="G25" s="99">
        <v>0</v>
      </c>
      <c r="H25" s="99">
        <v>6360.7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101">
        <v>0</v>
      </c>
    </row>
    <row r="26" spans="1:416" ht="99" customHeight="1">
      <c r="A26" s="17" t="s">
        <v>25</v>
      </c>
      <c r="B26" s="5" t="s">
        <v>17</v>
      </c>
      <c r="C26" s="99">
        <f t="shared" ref="C26:C27" si="3">F26+H26+J26</f>
        <v>0</v>
      </c>
      <c r="D26" s="105">
        <f t="shared" si="2"/>
        <v>0</v>
      </c>
      <c r="E26" s="100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101">
        <f t="shared" ref="P26" si="4">D26</f>
        <v>0</v>
      </c>
    </row>
    <row r="27" spans="1:416" ht="99.75" customHeight="1" thickBot="1">
      <c r="A27" s="18" t="s">
        <v>26</v>
      </c>
      <c r="B27" s="19" t="s">
        <v>17</v>
      </c>
      <c r="C27" s="108">
        <f t="shared" si="3"/>
        <v>0</v>
      </c>
      <c r="D27" s="105">
        <f t="shared" si="2"/>
        <v>0</v>
      </c>
      <c r="E27" s="109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10">
        <v>0</v>
      </c>
    </row>
    <row r="28" spans="1:416" s="13" customFormat="1" ht="15.75" thickBot="1">
      <c r="A28" s="7" t="s">
        <v>21</v>
      </c>
      <c r="B28" s="8"/>
      <c r="C28" s="29">
        <f>SUM(C21:C27)</f>
        <v>12636.7</v>
      </c>
      <c r="D28" s="29">
        <f>SUM(D21:D27)</f>
        <v>2091.8000000000002</v>
      </c>
      <c r="E28" s="49">
        <f>D28/C28*100</f>
        <v>16.553372320305144</v>
      </c>
      <c r="F28" s="29">
        <f t="shared" ref="F28:P28" si="5">SUM(F21:F27)</f>
        <v>0</v>
      </c>
      <c r="G28" s="29">
        <f t="shared" si="5"/>
        <v>0</v>
      </c>
      <c r="H28" s="29">
        <f t="shared" si="5"/>
        <v>11786</v>
      </c>
      <c r="I28" s="29">
        <f t="shared" si="5"/>
        <v>1244</v>
      </c>
      <c r="J28" s="29">
        <f t="shared" si="5"/>
        <v>850.7</v>
      </c>
      <c r="K28" s="29">
        <f t="shared" si="5"/>
        <v>847.8</v>
      </c>
      <c r="L28" s="29">
        <f t="shared" si="5"/>
        <v>0</v>
      </c>
      <c r="M28" s="29">
        <f t="shared" si="5"/>
        <v>0</v>
      </c>
      <c r="N28" s="29">
        <f t="shared" si="5"/>
        <v>0</v>
      </c>
      <c r="O28" s="29">
        <f t="shared" si="5"/>
        <v>0</v>
      </c>
      <c r="P28" s="31">
        <f t="shared" si="5"/>
        <v>2091.8000000000002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</row>
    <row r="29" spans="1:416" s="21" customFormat="1" ht="16.5" customHeight="1" thickBot="1">
      <c r="A29" s="169" t="s">
        <v>27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</row>
    <row r="30" spans="1:416" ht="60.75" thickBot="1">
      <c r="A30" s="22" t="s">
        <v>95</v>
      </c>
      <c r="B30" s="23" t="s">
        <v>28</v>
      </c>
      <c r="C30" s="98">
        <f>F30+H30+J30+L30+N30</f>
        <v>1998.2</v>
      </c>
      <c r="D30" s="98">
        <f>G30+I30+K30+M30</f>
        <v>1998.2</v>
      </c>
      <c r="E30" s="111">
        <f>D30/C30*100</f>
        <v>100</v>
      </c>
      <c r="F30" s="98">
        <v>0</v>
      </c>
      <c r="G30" s="98">
        <v>0</v>
      </c>
      <c r="H30" s="98">
        <v>1907</v>
      </c>
      <c r="I30" s="98">
        <v>1907</v>
      </c>
      <c r="J30" s="98">
        <v>91.2</v>
      </c>
      <c r="K30" s="98">
        <v>91.2</v>
      </c>
      <c r="L30" s="98">
        <v>0</v>
      </c>
      <c r="M30" s="98">
        <v>0</v>
      </c>
      <c r="N30" s="98">
        <v>0</v>
      </c>
      <c r="O30" s="98">
        <v>0</v>
      </c>
      <c r="P30" s="112">
        <f>G30+I30+K30+M30+O30</f>
        <v>1998.2</v>
      </c>
    </row>
    <row r="31" spans="1:416" ht="72.75" thickBot="1">
      <c r="A31" s="4" t="s">
        <v>96</v>
      </c>
      <c r="B31" s="5" t="s">
        <v>28</v>
      </c>
      <c r="C31" s="98">
        <f>F31+H31+J31+L31+N31</f>
        <v>1998.1</v>
      </c>
      <c r="D31" s="98">
        <f>G31+I31+K31+M31</f>
        <v>1998.1</v>
      </c>
      <c r="E31" s="111">
        <f>D31/C31*100</f>
        <v>100</v>
      </c>
      <c r="F31" s="99">
        <v>0</v>
      </c>
      <c r="G31" s="99">
        <v>0</v>
      </c>
      <c r="H31" s="99">
        <v>1907</v>
      </c>
      <c r="I31" s="99">
        <v>1907</v>
      </c>
      <c r="J31" s="99">
        <v>91.1</v>
      </c>
      <c r="K31" s="99">
        <v>91.1</v>
      </c>
      <c r="L31" s="99">
        <v>0</v>
      </c>
      <c r="M31" s="99">
        <v>0</v>
      </c>
      <c r="N31" s="99">
        <v>0</v>
      </c>
      <c r="O31" s="99">
        <v>0</v>
      </c>
      <c r="P31" s="101">
        <f t="shared" ref="P31:P32" si="6">G31+I31+K31+M31+O31</f>
        <v>1998.1</v>
      </c>
    </row>
    <row r="32" spans="1:416" s="13" customFormat="1" ht="15.75" thickBot="1">
      <c r="A32" s="7" t="s">
        <v>21</v>
      </c>
      <c r="B32" s="8"/>
      <c r="C32" s="24">
        <f>SUM(C30:C31)</f>
        <v>3996.3</v>
      </c>
      <c r="D32" s="24">
        <f>SUM(D30:D31)</f>
        <v>3996.3</v>
      </c>
      <c r="E32" s="25">
        <f>D32/C32*100</f>
        <v>100</v>
      </c>
      <c r="F32" s="24">
        <f t="shared" ref="F32:O32" si="7">SUM(F30:F31)</f>
        <v>0</v>
      </c>
      <c r="G32" s="24">
        <f t="shared" si="7"/>
        <v>0</v>
      </c>
      <c r="H32" s="24">
        <f t="shared" si="7"/>
        <v>3814</v>
      </c>
      <c r="I32" s="24">
        <f t="shared" si="7"/>
        <v>3814</v>
      </c>
      <c r="J32" s="24">
        <f t="shared" si="7"/>
        <v>182.3</v>
      </c>
      <c r="K32" s="24">
        <f t="shared" si="7"/>
        <v>182.3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6">
        <f t="shared" si="6"/>
        <v>3996.3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</row>
    <row r="33" spans="1:416" ht="15.75" customHeight="1" thickBot="1">
      <c r="A33" s="169" t="s">
        <v>29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</row>
    <row r="34" spans="1:416" ht="48.75" thickBot="1">
      <c r="A34" s="27" t="s">
        <v>97</v>
      </c>
      <c r="B34" s="28" t="s">
        <v>30</v>
      </c>
      <c r="C34" s="113">
        <f>F34+H34+J34</f>
        <v>2250</v>
      </c>
      <c r="D34" s="113">
        <f>G34+I34+K34+M34</f>
        <v>2250</v>
      </c>
      <c r="E34" s="114">
        <f>D34/C34*100</f>
        <v>100</v>
      </c>
      <c r="F34" s="113">
        <v>0</v>
      </c>
      <c r="G34" s="113">
        <v>0</v>
      </c>
      <c r="H34" s="113">
        <v>1597.7</v>
      </c>
      <c r="I34" s="113">
        <v>1597.7</v>
      </c>
      <c r="J34" s="113">
        <v>652.29999999999995</v>
      </c>
      <c r="K34" s="113">
        <v>652.29999999999995</v>
      </c>
      <c r="L34" s="113">
        <v>0</v>
      </c>
      <c r="M34" s="113">
        <v>0</v>
      </c>
      <c r="N34" s="113">
        <v>0</v>
      </c>
      <c r="O34" s="113">
        <v>0</v>
      </c>
      <c r="P34" s="115">
        <f>G34+I34+K34</f>
        <v>2250</v>
      </c>
    </row>
    <row r="35" spans="1:416" s="13" customFormat="1" ht="15.75" thickBot="1">
      <c r="A35" s="7" t="s">
        <v>21</v>
      </c>
      <c r="B35" s="8"/>
      <c r="C35" s="29">
        <f>SUM(C34)</f>
        <v>2250</v>
      </c>
      <c r="D35" s="29">
        <f t="shared" ref="D35:P35" si="8">SUM(D34)</f>
        <v>2250</v>
      </c>
      <c r="E35" s="30">
        <f t="shared" si="8"/>
        <v>100</v>
      </c>
      <c r="F35" s="29">
        <f t="shared" si="8"/>
        <v>0</v>
      </c>
      <c r="G35" s="29">
        <f t="shared" si="8"/>
        <v>0</v>
      </c>
      <c r="H35" s="29">
        <f t="shared" si="8"/>
        <v>1597.7</v>
      </c>
      <c r="I35" s="29">
        <f t="shared" si="8"/>
        <v>1597.7</v>
      </c>
      <c r="J35" s="29">
        <f t="shared" si="8"/>
        <v>652.29999999999995</v>
      </c>
      <c r="K35" s="29">
        <f t="shared" si="8"/>
        <v>652.29999999999995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31">
        <f t="shared" si="8"/>
        <v>2250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</row>
    <row r="36" spans="1:416" ht="15.75" customHeight="1" thickBot="1">
      <c r="A36" s="169" t="s">
        <v>31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1:416" ht="15" customHeight="1">
      <c r="A37" s="172" t="s">
        <v>32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4"/>
    </row>
    <row r="38" spans="1:416" ht="72">
      <c r="A38" s="4" t="s">
        <v>98</v>
      </c>
      <c r="B38" s="155" t="s">
        <v>33</v>
      </c>
      <c r="C38" s="99">
        <f>F38+H38+J38+L38+N38</f>
        <v>256317.2</v>
      </c>
      <c r="D38" s="99">
        <f>G38+I38+K38</f>
        <v>255420.2</v>
      </c>
      <c r="E38" s="100">
        <f>D38/C38*100</f>
        <v>99.650042993603236</v>
      </c>
      <c r="F38" s="99">
        <v>0</v>
      </c>
      <c r="G38" s="99">
        <v>0</v>
      </c>
      <c r="H38" s="99">
        <v>173760.9</v>
      </c>
      <c r="I38" s="99">
        <v>173760.9</v>
      </c>
      <c r="J38" s="99">
        <v>82556.3</v>
      </c>
      <c r="K38" s="116">
        <v>81659.3</v>
      </c>
      <c r="L38" s="99">
        <v>0</v>
      </c>
      <c r="M38" s="99">
        <v>0</v>
      </c>
      <c r="N38" s="99">
        <v>0</v>
      </c>
      <c r="O38" s="99">
        <v>0</v>
      </c>
      <c r="P38" s="101">
        <f>D38</f>
        <v>255420.2</v>
      </c>
    </row>
    <row r="39" spans="1:416" ht="72">
      <c r="A39" s="32" t="s">
        <v>99</v>
      </c>
      <c r="B39" s="155" t="s">
        <v>33</v>
      </c>
      <c r="C39" s="116">
        <f>F39+H39+J39+L39+N39</f>
        <v>4979.2</v>
      </c>
      <c r="D39" s="116">
        <f>G39+I39+K39</f>
        <v>4979.2</v>
      </c>
      <c r="E39" s="117">
        <f>D39/C39*100</f>
        <v>100</v>
      </c>
      <c r="F39" s="116">
        <v>0</v>
      </c>
      <c r="G39" s="116">
        <v>0</v>
      </c>
      <c r="H39" s="116">
        <v>3400</v>
      </c>
      <c r="I39" s="116">
        <v>3400</v>
      </c>
      <c r="J39" s="116">
        <v>1579.2</v>
      </c>
      <c r="K39" s="116">
        <v>1579.2</v>
      </c>
      <c r="L39" s="116">
        <v>0</v>
      </c>
      <c r="M39" s="116">
        <v>0</v>
      </c>
      <c r="N39" s="116">
        <v>0</v>
      </c>
      <c r="O39" s="116">
        <v>0</v>
      </c>
      <c r="P39" s="118">
        <f>D39</f>
        <v>4979.2</v>
      </c>
    </row>
    <row r="40" spans="1:416" ht="48">
      <c r="A40" s="32" t="s">
        <v>100</v>
      </c>
      <c r="B40" s="155" t="s">
        <v>33</v>
      </c>
      <c r="C40" s="116">
        <v>131.1</v>
      </c>
      <c r="D40" s="116">
        <f>G40+I40+K40</f>
        <v>131.1</v>
      </c>
      <c r="E40" s="117">
        <v>100</v>
      </c>
      <c r="F40" s="116">
        <v>0</v>
      </c>
      <c r="G40" s="116">
        <v>0</v>
      </c>
      <c r="H40" s="116">
        <v>0</v>
      </c>
      <c r="I40" s="116">
        <v>0</v>
      </c>
      <c r="J40" s="116">
        <v>131.1</v>
      </c>
      <c r="K40" s="116">
        <v>131.1</v>
      </c>
      <c r="L40" s="116">
        <v>0</v>
      </c>
      <c r="M40" s="116">
        <v>0</v>
      </c>
      <c r="N40" s="116">
        <v>0</v>
      </c>
      <c r="O40" s="116"/>
      <c r="P40" s="118">
        <f>D40</f>
        <v>131.1</v>
      </c>
    </row>
    <row r="41" spans="1:416" ht="48">
      <c r="A41" s="32" t="s">
        <v>101</v>
      </c>
      <c r="B41" s="155" t="s">
        <v>33</v>
      </c>
      <c r="C41" s="116">
        <v>234.7</v>
      </c>
      <c r="D41" s="116">
        <f>G41+I41+K41</f>
        <v>231.60000000000002</v>
      </c>
      <c r="E41" s="117">
        <f>D41/C41*100</f>
        <v>98.67916489135068</v>
      </c>
      <c r="F41" s="116">
        <v>0</v>
      </c>
      <c r="G41" s="116">
        <v>0</v>
      </c>
      <c r="H41" s="116">
        <v>184.7</v>
      </c>
      <c r="I41" s="116">
        <v>183.3</v>
      </c>
      <c r="J41" s="116">
        <v>50</v>
      </c>
      <c r="K41" s="116">
        <v>48.3</v>
      </c>
      <c r="L41" s="116">
        <v>0</v>
      </c>
      <c r="M41" s="116">
        <v>0</v>
      </c>
      <c r="N41" s="116">
        <v>0</v>
      </c>
      <c r="O41" s="116">
        <v>0</v>
      </c>
      <c r="P41" s="118">
        <f>D41</f>
        <v>231.60000000000002</v>
      </c>
    </row>
    <row r="42" spans="1:416" s="33" customFormat="1" ht="72">
      <c r="A42" s="32" t="s">
        <v>102</v>
      </c>
      <c r="B42" s="41" t="s">
        <v>33</v>
      </c>
      <c r="C42" s="116">
        <f t="shared" ref="C42:C43" si="9">F42+H42+J42+L42+N42</f>
        <v>16195</v>
      </c>
      <c r="D42" s="116">
        <f t="shared" ref="D42:D43" si="10">G42+I42+K42</f>
        <v>15546.4</v>
      </c>
      <c r="E42" s="117">
        <f>D42/C42*100</f>
        <v>95.995060203766585</v>
      </c>
      <c r="F42" s="119">
        <v>0</v>
      </c>
      <c r="G42" s="119">
        <v>0</v>
      </c>
      <c r="H42" s="119">
        <v>16195</v>
      </c>
      <c r="I42" s="119">
        <v>15546.4</v>
      </c>
      <c r="J42" s="116">
        <v>0</v>
      </c>
      <c r="K42" s="116">
        <v>0</v>
      </c>
      <c r="L42" s="116">
        <f>SUM(L38:L39)</f>
        <v>0</v>
      </c>
      <c r="M42" s="116">
        <f>SUM(M38:M39)</f>
        <v>0</v>
      </c>
      <c r="N42" s="116">
        <f>SUM(N38:N39)</f>
        <v>0</v>
      </c>
      <c r="O42" s="116">
        <f>SUM(O38:O39)</f>
        <v>0</v>
      </c>
      <c r="P42" s="118">
        <f t="shared" ref="P42" si="11">D42</f>
        <v>15546.4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</row>
    <row r="43" spans="1:416" s="33" customFormat="1">
      <c r="A43" s="34" t="s">
        <v>34</v>
      </c>
      <c r="B43" s="35"/>
      <c r="C43" s="120">
        <f t="shared" si="9"/>
        <v>277857.2</v>
      </c>
      <c r="D43" s="120">
        <f t="shared" si="10"/>
        <v>276308.5</v>
      </c>
      <c r="E43" s="121">
        <f>D43/C43*100</f>
        <v>99.442627363984087</v>
      </c>
      <c r="F43" s="120">
        <f t="shared" ref="F43:P43" si="12">SUM(F38:F42)</f>
        <v>0</v>
      </c>
      <c r="G43" s="120">
        <f t="shared" si="12"/>
        <v>0</v>
      </c>
      <c r="H43" s="120">
        <f t="shared" si="12"/>
        <v>193540.6</v>
      </c>
      <c r="I43" s="120">
        <f t="shared" si="12"/>
        <v>192890.59999999998</v>
      </c>
      <c r="J43" s="120">
        <f t="shared" si="12"/>
        <v>84316.6</v>
      </c>
      <c r="K43" s="120">
        <f t="shared" si="12"/>
        <v>83417.900000000009</v>
      </c>
      <c r="L43" s="120">
        <f t="shared" si="12"/>
        <v>0</v>
      </c>
      <c r="M43" s="120">
        <f t="shared" si="12"/>
        <v>0</v>
      </c>
      <c r="N43" s="120">
        <f t="shared" si="12"/>
        <v>0</v>
      </c>
      <c r="O43" s="120">
        <f t="shared" si="12"/>
        <v>0</v>
      </c>
      <c r="P43" s="122">
        <f t="shared" si="12"/>
        <v>276308.50000000006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</row>
    <row r="44" spans="1:416" s="33" customFormat="1">
      <c r="A44" s="187" t="s">
        <v>35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</row>
    <row r="45" spans="1:416" s="33" customFormat="1" ht="72">
      <c r="A45" s="36" t="s">
        <v>103</v>
      </c>
      <c r="B45" s="41" t="s">
        <v>33</v>
      </c>
      <c r="C45" s="123">
        <f>F45+H45+J45</f>
        <v>475165.3</v>
      </c>
      <c r="D45" s="123">
        <f>G45+I45+K45</f>
        <v>474937.59999999998</v>
      </c>
      <c r="E45" s="124">
        <f t="shared" ref="E45:E50" si="13">D45/C45*100</f>
        <v>99.952079834112467</v>
      </c>
      <c r="F45" s="116">
        <v>0</v>
      </c>
      <c r="G45" s="116">
        <v>0</v>
      </c>
      <c r="H45" s="123">
        <v>333506.5</v>
      </c>
      <c r="I45" s="123">
        <v>333495.5</v>
      </c>
      <c r="J45" s="123">
        <v>141658.79999999999</v>
      </c>
      <c r="K45" s="123">
        <v>141442.1</v>
      </c>
      <c r="L45" s="116">
        <v>0</v>
      </c>
      <c r="M45" s="116">
        <v>0</v>
      </c>
      <c r="N45" s="116">
        <v>0</v>
      </c>
      <c r="O45" s="116">
        <v>0</v>
      </c>
      <c r="P45" s="125">
        <f>I45+K45</f>
        <v>474937.59999999998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</row>
    <row r="46" spans="1:416" s="33" customFormat="1" ht="132">
      <c r="A46" s="37" t="s">
        <v>104</v>
      </c>
      <c r="B46" s="41" t="s">
        <v>33</v>
      </c>
      <c r="C46" s="126">
        <f>F46+H46+J46</f>
        <v>1102</v>
      </c>
      <c r="D46" s="126">
        <f t="shared" ref="D46:D50" si="14">G46+I46+K46</f>
        <v>1000</v>
      </c>
      <c r="E46" s="124">
        <f t="shared" si="13"/>
        <v>90.744101633393825</v>
      </c>
      <c r="F46" s="127">
        <v>709</v>
      </c>
      <c r="G46" s="127">
        <v>709</v>
      </c>
      <c r="H46" s="127">
        <v>191</v>
      </c>
      <c r="I46" s="127">
        <v>191</v>
      </c>
      <c r="J46" s="127">
        <v>202</v>
      </c>
      <c r="K46" s="127">
        <v>100</v>
      </c>
      <c r="L46" s="127">
        <v>0</v>
      </c>
      <c r="M46" s="127">
        <v>0</v>
      </c>
      <c r="N46" s="127">
        <v>0</v>
      </c>
      <c r="O46" s="127">
        <v>0</v>
      </c>
      <c r="P46" s="125">
        <f>G46+I46+K46</f>
        <v>1000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</row>
    <row r="47" spans="1:416" s="33" customFormat="1" ht="48">
      <c r="A47" s="37" t="s">
        <v>105</v>
      </c>
      <c r="B47" s="41" t="s">
        <v>33</v>
      </c>
      <c r="C47" s="126">
        <f>F47+H47+J47</f>
        <v>530.95000000000005</v>
      </c>
      <c r="D47" s="126">
        <f t="shared" si="14"/>
        <v>530.9</v>
      </c>
      <c r="E47" s="124">
        <f t="shared" si="13"/>
        <v>99.990582917412169</v>
      </c>
      <c r="F47" s="127">
        <v>0</v>
      </c>
      <c r="G47" s="127">
        <v>0</v>
      </c>
      <c r="H47" s="127">
        <v>0</v>
      </c>
      <c r="I47" s="127">
        <v>0</v>
      </c>
      <c r="J47" s="127">
        <v>530.95000000000005</v>
      </c>
      <c r="K47" s="127">
        <v>530.9</v>
      </c>
      <c r="L47" s="127">
        <v>0</v>
      </c>
      <c r="M47" s="127">
        <v>0</v>
      </c>
      <c r="N47" s="127">
        <v>0</v>
      </c>
      <c r="O47" s="127">
        <v>0</v>
      </c>
      <c r="P47" s="125">
        <f>G47+I47+K47</f>
        <v>530.9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</row>
    <row r="48" spans="1:416" s="33" customFormat="1" ht="48">
      <c r="A48" s="37" t="s">
        <v>106</v>
      </c>
      <c r="B48" s="41" t="s">
        <v>33</v>
      </c>
      <c r="C48" s="126">
        <f>F48+H48+J48</f>
        <v>1096.5</v>
      </c>
      <c r="D48" s="126">
        <f t="shared" si="14"/>
        <v>1096.5</v>
      </c>
      <c r="E48" s="117">
        <f t="shared" si="13"/>
        <v>100</v>
      </c>
      <c r="F48" s="127">
        <v>0</v>
      </c>
      <c r="G48" s="127">
        <v>0</v>
      </c>
      <c r="H48" s="127">
        <v>0</v>
      </c>
      <c r="I48" s="127">
        <v>0</v>
      </c>
      <c r="J48" s="127">
        <v>1096.5</v>
      </c>
      <c r="K48" s="127">
        <v>1096.5</v>
      </c>
      <c r="L48" s="127">
        <v>0</v>
      </c>
      <c r="M48" s="127">
        <v>0</v>
      </c>
      <c r="N48" s="127">
        <v>0</v>
      </c>
      <c r="O48" s="127">
        <v>0</v>
      </c>
      <c r="P48" s="125">
        <f>G48+I48+K48</f>
        <v>1096.5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</row>
    <row r="49" spans="1:416" s="33" customFormat="1" ht="72">
      <c r="A49" s="37" t="s">
        <v>102</v>
      </c>
      <c r="B49" s="41" t="s">
        <v>33</v>
      </c>
      <c r="C49" s="126">
        <f>F49+H49+J49</f>
        <v>28920</v>
      </c>
      <c r="D49" s="126">
        <f t="shared" si="14"/>
        <v>28311.200000000001</v>
      </c>
      <c r="E49" s="117">
        <f t="shared" si="13"/>
        <v>97.894882434301522</v>
      </c>
      <c r="F49" s="127">
        <v>0</v>
      </c>
      <c r="G49" s="127">
        <v>0</v>
      </c>
      <c r="H49" s="127">
        <v>28920</v>
      </c>
      <c r="I49" s="127">
        <v>28311.200000000001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8">
        <f>I49+K49+M49+O49</f>
        <v>28311.200000000001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</row>
    <row r="50" spans="1:416" s="33" customFormat="1">
      <c r="A50" s="38" t="s">
        <v>34</v>
      </c>
      <c r="B50" s="95"/>
      <c r="C50" s="126">
        <f>F50+H50+J50</f>
        <v>506814.75</v>
      </c>
      <c r="D50" s="126">
        <f t="shared" si="14"/>
        <v>505876.2</v>
      </c>
      <c r="E50" s="117">
        <f t="shared" si="13"/>
        <v>99.81481399268668</v>
      </c>
      <c r="F50" s="127">
        <f t="shared" ref="F50:P50" si="15">SUM(F45:F49)</f>
        <v>709</v>
      </c>
      <c r="G50" s="127">
        <f t="shared" si="15"/>
        <v>709</v>
      </c>
      <c r="H50" s="127">
        <f t="shared" si="15"/>
        <v>362617.5</v>
      </c>
      <c r="I50" s="127">
        <f t="shared" si="15"/>
        <v>361997.7</v>
      </c>
      <c r="J50" s="127">
        <f t="shared" si="15"/>
        <v>143488.25</v>
      </c>
      <c r="K50" s="127">
        <f t="shared" si="15"/>
        <v>143169.5</v>
      </c>
      <c r="L50" s="127">
        <f t="shared" si="15"/>
        <v>0</v>
      </c>
      <c r="M50" s="127">
        <f t="shared" si="15"/>
        <v>0</v>
      </c>
      <c r="N50" s="127">
        <f t="shared" si="15"/>
        <v>0</v>
      </c>
      <c r="O50" s="127">
        <f t="shared" si="15"/>
        <v>0</v>
      </c>
      <c r="P50" s="128">
        <f t="shared" si="15"/>
        <v>505876.2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</row>
    <row r="51" spans="1:416" s="33" customFormat="1" ht="15" customHeight="1">
      <c r="A51" s="163" t="s">
        <v>36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</row>
    <row r="52" spans="1:416" s="33" customFormat="1" ht="84">
      <c r="A52" s="32" t="s">
        <v>107</v>
      </c>
      <c r="B52" s="41" t="s">
        <v>33</v>
      </c>
      <c r="C52" s="116">
        <f>F52+H52+J52</f>
        <v>65484.5</v>
      </c>
      <c r="D52" s="116">
        <f>G52+I52+K52</f>
        <v>65484.5</v>
      </c>
      <c r="E52" s="117">
        <f>D52/C52*100</f>
        <v>100</v>
      </c>
      <c r="F52" s="116">
        <v>0</v>
      </c>
      <c r="G52" s="116">
        <v>0</v>
      </c>
      <c r="H52" s="116">
        <v>51324.5</v>
      </c>
      <c r="I52" s="116">
        <v>51324.5</v>
      </c>
      <c r="J52" s="116">
        <v>14160</v>
      </c>
      <c r="K52" s="116">
        <v>14160</v>
      </c>
      <c r="L52" s="116">
        <v>0</v>
      </c>
      <c r="M52" s="116">
        <v>0</v>
      </c>
      <c r="N52" s="116">
        <v>0</v>
      </c>
      <c r="O52" s="116">
        <v>0</v>
      </c>
      <c r="P52" s="118">
        <f>I52+K52</f>
        <v>65484.5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</row>
    <row r="53" spans="1:416" s="39" customFormat="1" ht="48">
      <c r="A53" s="32" t="s">
        <v>108</v>
      </c>
      <c r="B53" s="41" t="s">
        <v>33</v>
      </c>
      <c r="C53" s="116">
        <f>F53+H53+J53</f>
        <v>3800</v>
      </c>
      <c r="D53" s="116">
        <f t="shared" ref="D53:D54" si="16">G53+I53+K53</f>
        <v>3539.9</v>
      </c>
      <c r="E53" s="117">
        <f>D53/C53*100</f>
        <v>93.155263157894737</v>
      </c>
      <c r="F53" s="116">
        <v>0</v>
      </c>
      <c r="G53" s="116">
        <v>0</v>
      </c>
      <c r="H53" s="116">
        <v>3800</v>
      </c>
      <c r="I53" s="116">
        <v>3539.9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8">
        <f>I53+K53</f>
        <v>3539.9</v>
      </c>
    </row>
    <row r="54" spans="1:416" s="39" customFormat="1">
      <c r="A54" s="34" t="s">
        <v>34</v>
      </c>
      <c r="B54" s="95"/>
      <c r="C54" s="127">
        <f>F54+H54+J54</f>
        <v>69284.5</v>
      </c>
      <c r="D54" s="127">
        <f t="shared" si="16"/>
        <v>69024.399999999994</v>
      </c>
      <c r="E54" s="117">
        <f>D54/C54*100</f>
        <v>99.624591358817611</v>
      </c>
      <c r="F54" s="127">
        <f t="shared" ref="F54:P54" si="17">SUM(F52:F53)</f>
        <v>0</v>
      </c>
      <c r="G54" s="127">
        <f t="shared" si="17"/>
        <v>0</v>
      </c>
      <c r="H54" s="127">
        <f t="shared" si="17"/>
        <v>55124.5</v>
      </c>
      <c r="I54" s="127">
        <f t="shared" si="17"/>
        <v>54864.4</v>
      </c>
      <c r="J54" s="127">
        <f t="shared" si="17"/>
        <v>14160</v>
      </c>
      <c r="K54" s="127">
        <f t="shared" si="17"/>
        <v>14160</v>
      </c>
      <c r="L54" s="127">
        <f t="shared" si="17"/>
        <v>0</v>
      </c>
      <c r="M54" s="127">
        <f t="shared" si="17"/>
        <v>0</v>
      </c>
      <c r="N54" s="127">
        <f t="shared" si="17"/>
        <v>0</v>
      </c>
      <c r="O54" s="127">
        <f t="shared" si="17"/>
        <v>0</v>
      </c>
      <c r="P54" s="128">
        <f t="shared" si="17"/>
        <v>69024.399999999994</v>
      </c>
    </row>
    <row r="55" spans="1:416" s="39" customFormat="1" ht="12.75" customHeight="1">
      <c r="A55" s="163" t="s">
        <v>37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</row>
    <row r="56" spans="1:416" s="39" customFormat="1" ht="132">
      <c r="A56" s="40" t="s">
        <v>109</v>
      </c>
      <c r="B56" s="41" t="s">
        <v>33</v>
      </c>
      <c r="C56" s="116">
        <f t="shared" ref="C56:C62" si="18">F56+H56+J56</f>
        <v>10</v>
      </c>
      <c r="D56" s="116">
        <f t="shared" ref="D56:D62" si="19">G56+I56+K56</f>
        <v>10</v>
      </c>
      <c r="E56" s="117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10</v>
      </c>
      <c r="K56" s="116">
        <v>10</v>
      </c>
      <c r="L56" s="116">
        <v>0</v>
      </c>
      <c r="M56" s="116">
        <v>0</v>
      </c>
      <c r="N56" s="116">
        <v>0</v>
      </c>
      <c r="O56" s="116">
        <v>0</v>
      </c>
      <c r="P56" s="118">
        <f>D56</f>
        <v>10</v>
      </c>
    </row>
    <row r="57" spans="1:416" s="39" customFormat="1" ht="48">
      <c r="A57" s="42" t="s">
        <v>110</v>
      </c>
      <c r="B57" s="41" t="s">
        <v>33</v>
      </c>
      <c r="C57" s="116">
        <f t="shared" si="18"/>
        <v>68</v>
      </c>
      <c r="D57" s="116">
        <f t="shared" si="19"/>
        <v>67.8</v>
      </c>
      <c r="E57" s="117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68</v>
      </c>
      <c r="K57" s="116">
        <v>67.8</v>
      </c>
      <c r="L57" s="116">
        <v>0</v>
      </c>
      <c r="M57" s="116">
        <v>0</v>
      </c>
      <c r="N57" s="116">
        <v>0</v>
      </c>
      <c r="O57" s="116">
        <v>0</v>
      </c>
      <c r="P57" s="118">
        <f>D57</f>
        <v>67.8</v>
      </c>
    </row>
    <row r="58" spans="1:416" s="39" customFormat="1" ht="48">
      <c r="A58" s="42" t="s">
        <v>111</v>
      </c>
      <c r="B58" s="41" t="s">
        <v>33</v>
      </c>
      <c r="C58" s="116">
        <f t="shared" si="18"/>
        <v>22</v>
      </c>
      <c r="D58" s="116">
        <f t="shared" si="19"/>
        <v>22</v>
      </c>
      <c r="E58" s="117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22</v>
      </c>
      <c r="K58" s="116">
        <v>22</v>
      </c>
      <c r="L58" s="116">
        <v>0</v>
      </c>
      <c r="M58" s="116">
        <v>0</v>
      </c>
      <c r="N58" s="116">
        <v>0</v>
      </c>
      <c r="O58" s="116">
        <v>0</v>
      </c>
      <c r="P58" s="118">
        <f>D58</f>
        <v>22</v>
      </c>
    </row>
    <row r="59" spans="1:416" s="39" customFormat="1" ht="48">
      <c r="A59" s="42" t="s">
        <v>112</v>
      </c>
      <c r="B59" s="41" t="s">
        <v>33</v>
      </c>
      <c r="C59" s="116">
        <f t="shared" si="18"/>
        <v>31.6</v>
      </c>
      <c r="D59" s="116">
        <f t="shared" si="19"/>
        <v>0</v>
      </c>
      <c r="E59" s="117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31.6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8">
        <f>D59</f>
        <v>0</v>
      </c>
    </row>
    <row r="60" spans="1:416" s="2" customFormat="1" ht="48">
      <c r="A60" s="32" t="s">
        <v>113</v>
      </c>
      <c r="B60" s="41" t="s">
        <v>33</v>
      </c>
      <c r="C60" s="116">
        <f t="shared" si="18"/>
        <v>63.6</v>
      </c>
      <c r="D60" s="116">
        <f t="shared" si="19"/>
        <v>26.3</v>
      </c>
      <c r="E60" s="117">
        <f>D60/C60*100</f>
        <v>41.352201257861637</v>
      </c>
      <c r="F60" s="116">
        <v>0</v>
      </c>
      <c r="G60" s="116">
        <v>0</v>
      </c>
      <c r="H60" s="116">
        <v>0</v>
      </c>
      <c r="I60" s="116">
        <v>0</v>
      </c>
      <c r="J60" s="116">
        <v>63.6</v>
      </c>
      <c r="K60" s="116">
        <v>26.3</v>
      </c>
      <c r="L60" s="116">
        <v>0</v>
      </c>
      <c r="M60" s="116">
        <v>0</v>
      </c>
      <c r="N60" s="116">
        <v>0</v>
      </c>
      <c r="O60" s="116">
        <v>0</v>
      </c>
      <c r="P60" s="118">
        <f t="shared" ref="P60:P62" si="20">D60</f>
        <v>26.3</v>
      </c>
    </row>
    <row r="61" spans="1:416" s="2" customFormat="1" ht="48">
      <c r="A61" s="32" t="s">
        <v>114</v>
      </c>
      <c r="B61" s="41" t="s">
        <v>33</v>
      </c>
      <c r="C61" s="116">
        <f t="shared" si="18"/>
        <v>40.5</v>
      </c>
      <c r="D61" s="116">
        <f t="shared" si="19"/>
        <v>44.1</v>
      </c>
      <c r="E61" s="117">
        <f>D61/C61*100</f>
        <v>108.8888888888889</v>
      </c>
      <c r="F61" s="116">
        <v>0</v>
      </c>
      <c r="G61" s="116">
        <v>0</v>
      </c>
      <c r="H61" s="116">
        <v>0</v>
      </c>
      <c r="I61" s="116">
        <v>0</v>
      </c>
      <c r="J61" s="116">
        <v>40.5</v>
      </c>
      <c r="K61" s="116">
        <v>44.1</v>
      </c>
      <c r="L61" s="116">
        <v>0</v>
      </c>
      <c r="M61" s="116">
        <v>0</v>
      </c>
      <c r="N61" s="116">
        <v>0</v>
      </c>
      <c r="O61" s="116">
        <v>0</v>
      </c>
      <c r="P61" s="118">
        <f t="shared" si="20"/>
        <v>44.1</v>
      </c>
    </row>
    <row r="62" spans="1:416" s="2" customFormat="1" ht="48">
      <c r="A62" s="43" t="s">
        <v>38</v>
      </c>
      <c r="B62" s="41" t="s">
        <v>33</v>
      </c>
      <c r="C62" s="116">
        <f t="shared" si="18"/>
        <v>8374.1</v>
      </c>
      <c r="D62" s="116">
        <f t="shared" si="19"/>
        <v>8305.2000000000007</v>
      </c>
      <c r="E62" s="117">
        <f>D62/C62*100</f>
        <v>99.177225015225517</v>
      </c>
      <c r="F62" s="116">
        <v>0</v>
      </c>
      <c r="G62" s="116">
        <v>0</v>
      </c>
      <c r="H62" s="116">
        <v>0</v>
      </c>
      <c r="I62" s="116">
        <v>0</v>
      </c>
      <c r="J62" s="116">
        <v>8374.1</v>
      </c>
      <c r="K62" s="116">
        <v>8305.2000000000007</v>
      </c>
      <c r="L62" s="116">
        <v>0</v>
      </c>
      <c r="M62" s="116">
        <v>0</v>
      </c>
      <c r="N62" s="116">
        <v>0</v>
      </c>
      <c r="O62" s="116">
        <v>0</v>
      </c>
      <c r="P62" s="118">
        <f t="shared" si="20"/>
        <v>8305.2000000000007</v>
      </c>
    </row>
    <row r="63" spans="1:416" s="2" customFormat="1">
      <c r="A63" s="84" t="s">
        <v>34</v>
      </c>
      <c r="B63" s="41"/>
      <c r="C63" s="127">
        <f>SUM(C56:C62)</f>
        <v>8609.8000000000011</v>
      </c>
      <c r="D63" s="127">
        <f t="shared" ref="D63:P63" si="21">SUM(D56:D62)</f>
        <v>8475.4000000000015</v>
      </c>
      <c r="E63" s="117">
        <f>D63/C63*100</f>
        <v>98.438988129805566</v>
      </c>
      <c r="F63" s="127">
        <f t="shared" si="21"/>
        <v>0</v>
      </c>
      <c r="G63" s="127">
        <f t="shared" si="21"/>
        <v>0</v>
      </c>
      <c r="H63" s="127">
        <f t="shared" si="21"/>
        <v>0</v>
      </c>
      <c r="I63" s="127">
        <f t="shared" si="21"/>
        <v>0</v>
      </c>
      <c r="J63" s="127">
        <f t="shared" si="21"/>
        <v>8609.8000000000011</v>
      </c>
      <c r="K63" s="127">
        <f t="shared" si="21"/>
        <v>8475.4000000000015</v>
      </c>
      <c r="L63" s="127">
        <f t="shared" si="21"/>
        <v>0</v>
      </c>
      <c r="M63" s="127">
        <f t="shared" si="21"/>
        <v>0</v>
      </c>
      <c r="N63" s="127">
        <f t="shared" si="21"/>
        <v>0</v>
      </c>
      <c r="O63" s="127">
        <f t="shared" si="21"/>
        <v>0</v>
      </c>
      <c r="P63" s="128">
        <f t="shared" si="21"/>
        <v>8475.4000000000015</v>
      </c>
    </row>
    <row r="64" spans="1:416" s="2" customFormat="1" ht="15" customHeight="1">
      <c r="A64" s="163" t="s">
        <v>39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</row>
    <row r="65" spans="1:16" s="2" customFormat="1" ht="48">
      <c r="A65" s="32" t="s">
        <v>115</v>
      </c>
      <c r="B65" s="156" t="s">
        <v>33</v>
      </c>
      <c r="C65" s="116">
        <f>F65+H65+J65</f>
        <v>480</v>
      </c>
      <c r="D65" s="116">
        <f>G65+I65+K65</f>
        <v>480</v>
      </c>
      <c r="E65" s="117">
        <f>D65/C65*100</f>
        <v>100</v>
      </c>
      <c r="F65" s="116">
        <v>0</v>
      </c>
      <c r="G65" s="116">
        <v>0</v>
      </c>
      <c r="H65" s="116">
        <v>0</v>
      </c>
      <c r="I65" s="116">
        <v>0</v>
      </c>
      <c r="J65" s="116">
        <v>480</v>
      </c>
      <c r="K65" s="116">
        <v>480</v>
      </c>
      <c r="L65" s="116">
        <v>0</v>
      </c>
      <c r="M65" s="116">
        <v>0</v>
      </c>
      <c r="N65" s="116">
        <v>0</v>
      </c>
      <c r="O65" s="116">
        <v>0</v>
      </c>
      <c r="P65" s="118">
        <v>480</v>
      </c>
    </row>
    <row r="66" spans="1:16" s="2" customFormat="1" ht="36">
      <c r="A66" s="32" t="s">
        <v>116</v>
      </c>
      <c r="B66" s="156" t="s">
        <v>40</v>
      </c>
      <c r="C66" s="116">
        <f>F66+H66+J66</f>
        <v>3451.9</v>
      </c>
      <c r="D66" s="116">
        <f t="shared" ref="D66:D67" si="22">G66+I66+K66</f>
        <v>3451.9</v>
      </c>
      <c r="E66" s="117">
        <f>D66/C66*100</f>
        <v>100</v>
      </c>
      <c r="F66" s="116">
        <v>0</v>
      </c>
      <c r="G66" s="116">
        <v>0</v>
      </c>
      <c r="H66" s="116">
        <v>3451.9</v>
      </c>
      <c r="I66" s="116">
        <v>3451.9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8">
        <f>G66+I66+K66</f>
        <v>3451.9</v>
      </c>
    </row>
    <row r="67" spans="1:16" s="2" customFormat="1" ht="48">
      <c r="A67" s="32" t="s">
        <v>117</v>
      </c>
      <c r="B67" s="156" t="s">
        <v>33</v>
      </c>
      <c r="C67" s="116">
        <f>F67+H67+J67</f>
        <v>0</v>
      </c>
      <c r="D67" s="116">
        <f t="shared" si="22"/>
        <v>0</v>
      </c>
      <c r="E67" s="117"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8">
        <f t="shared" ref="P67:P68" si="23">G67+I67+K67</f>
        <v>0</v>
      </c>
    </row>
    <row r="68" spans="1:16" s="2" customFormat="1" ht="48">
      <c r="A68" s="32" t="s">
        <v>118</v>
      </c>
      <c r="B68" s="156" t="s">
        <v>33</v>
      </c>
      <c r="C68" s="116">
        <f>F68+H68+J68</f>
        <v>160</v>
      </c>
      <c r="D68" s="116">
        <v>160</v>
      </c>
      <c r="E68" s="117">
        <f>D68/C68*100</f>
        <v>100</v>
      </c>
      <c r="F68" s="116">
        <v>0</v>
      </c>
      <c r="G68" s="116">
        <v>0</v>
      </c>
      <c r="H68" s="116">
        <v>0</v>
      </c>
      <c r="I68" s="116">
        <v>0</v>
      </c>
      <c r="J68" s="116">
        <v>160</v>
      </c>
      <c r="K68" s="116">
        <v>160</v>
      </c>
      <c r="L68" s="116">
        <v>0</v>
      </c>
      <c r="M68" s="116">
        <v>0</v>
      </c>
      <c r="N68" s="116">
        <v>0</v>
      </c>
      <c r="O68" s="116">
        <v>0</v>
      </c>
      <c r="P68" s="118">
        <f t="shared" si="23"/>
        <v>160</v>
      </c>
    </row>
    <row r="69" spans="1:16" s="2" customFormat="1" ht="15.75" thickBot="1">
      <c r="A69" s="85" t="s">
        <v>34</v>
      </c>
      <c r="B69" s="86"/>
      <c r="C69" s="129">
        <f>SUM(C65:C68)</f>
        <v>4091.9</v>
      </c>
      <c r="D69" s="129">
        <f t="shared" ref="D69:P69" si="24">SUM(D65:D68)</f>
        <v>4091.9</v>
      </c>
      <c r="E69" s="100">
        <f t="shared" si="24"/>
        <v>300</v>
      </c>
      <c r="F69" s="129">
        <f t="shared" si="24"/>
        <v>0</v>
      </c>
      <c r="G69" s="129">
        <f t="shared" si="24"/>
        <v>0</v>
      </c>
      <c r="H69" s="129">
        <f t="shared" si="24"/>
        <v>3451.9</v>
      </c>
      <c r="I69" s="129">
        <f t="shared" si="24"/>
        <v>3451.9</v>
      </c>
      <c r="J69" s="129">
        <f t="shared" si="24"/>
        <v>640</v>
      </c>
      <c r="K69" s="129">
        <f t="shared" si="24"/>
        <v>640</v>
      </c>
      <c r="L69" s="129">
        <f t="shared" si="24"/>
        <v>0</v>
      </c>
      <c r="M69" s="129">
        <f t="shared" si="24"/>
        <v>0</v>
      </c>
      <c r="N69" s="129">
        <f t="shared" si="24"/>
        <v>0</v>
      </c>
      <c r="O69" s="129">
        <f t="shared" si="24"/>
        <v>0</v>
      </c>
      <c r="P69" s="130">
        <f t="shared" si="24"/>
        <v>4091.9</v>
      </c>
    </row>
    <row r="70" spans="1:16" s="12" customFormat="1" ht="15.75" thickBot="1">
      <c r="A70" s="87" t="s">
        <v>21</v>
      </c>
      <c r="B70" s="88"/>
      <c r="C70" s="89">
        <f>C43+C50+C54+C63+C69</f>
        <v>866658.15</v>
      </c>
      <c r="D70" s="89">
        <f>D43+D50+D54+D63+D69</f>
        <v>863776.4</v>
      </c>
      <c r="E70" s="90">
        <f>D70/C70*100</f>
        <v>99.667487117036856</v>
      </c>
      <c r="F70" s="89">
        <f t="shared" ref="F70:P70" si="25">F43+F50+F54+F63+F69</f>
        <v>709</v>
      </c>
      <c r="G70" s="89">
        <f t="shared" si="25"/>
        <v>709</v>
      </c>
      <c r="H70" s="89">
        <f t="shared" si="25"/>
        <v>614734.5</v>
      </c>
      <c r="I70" s="89">
        <f t="shared" si="25"/>
        <v>613204.60000000009</v>
      </c>
      <c r="J70" s="89">
        <f t="shared" si="25"/>
        <v>251214.65</v>
      </c>
      <c r="K70" s="89">
        <f t="shared" si="25"/>
        <v>249862.80000000002</v>
      </c>
      <c r="L70" s="89">
        <f t="shared" si="25"/>
        <v>0</v>
      </c>
      <c r="M70" s="89">
        <f t="shared" si="25"/>
        <v>0</v>
      </c>
      <c r="N70" s="89">
        <f t="shared" si="25"/>
        <v>0</v>
      </c>
      <c r="O70" s="89">
        <f t="shared" si="25"/>
        <v>0</v>
      </c>
      <c r="P70" s="91">
        <f t="shared" si="25"/>
        <v>863776.40000000014</v>
      </c>
    </row>
    <row r="71" spans="1:16" s="2" customFormat="1" ht="16.5" customHeight="1" thickBot="1">
      <c r="A71" s="169" t="s">
        <v>41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1"/>
    </row>
    <row r="72" spans="1:16" s="2" customFormat="1">
      <c r="A72" s="190" t="s">
        <v>42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2"/>
    </row>
    <row r="73" spans="1:16" s="2" customFormat="1" ht="120">
      <c r="A73" s="32" t="s">
        <v>45</v>
      </c>
      <c r="B73" s="41" t="s">
        <v>43</v>
      </c>
      <c r="C73" s="116">
        <v>1258.5</v>
      </c>
      <c r="D73" s="116">
        <f>G73+I73+K73</f>
        <v>1257</v>
      </c>
      <c r="E73" s="117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1258.5</v>
      </c>
      <c r="K73" s="116">
        <v>1257</v>
      </c>
      <c r="L73" s="116">
        <v>0</v>
      </c>
      <c r="M73" s="116">
        <v>0</v>
      </c>
      <c r="N73" s="116">
        <v>0</v>
      </c>
      <c r="O73" s="116">
        <v>0</v>
      </c>
      <c r="P73" s="118">
        <f>G73+I73+K73+M73+O73</f>
        <v>1257</v>
      </c>
    </row>
    <row r="74" spans="1:16" s="2" customFormat="1" ht="48">
      <c r="A74" s="32" t="s">
        <v>119</v>
      </c>
      <c r="B74" s="41"/>
      <c r="C74" s="116">
        <f>H74+J74</f>
        <v>4306.6000000000004</v>
      </c>
      <c r="D74" s="116">
        <f>I74+K74</f>
        <v>4306.6000000000004</v>
      </c>
      <c r="E74" s="117">
        <v>0</v>
      </c>
      <c r="F74" s="116">
        <v>0</v>
      </c>
      <c r="G74" s="116">
        <v>0</v>
      </c>
      <c r="H74" s="116">
        <v>3344.9</v>
      </c>
      <c r="I74" s="116">
        <v>3344.9</v>
      </c>
      <c r="J74" s="116">
        <v>961.7</v>
      </c>
      <c r="K74" s="116">
        <v>961.7</v>
      </c>
      <c r="L74" s="116">
        <v>0</v>
      </c>
      <c r="M74" s="116">
        <v>0</v>
      </c>
      <c r="N74" s="116">
        <v>0</v>
      </c>
      <c r="O74" s="116">
        <v>0</v>
      </c>
      <c r="P74" s="118">
        <f>G74+I74+K74+M74+O74</f>
        <v>4306.6000000000004</v>
      </c>
    </row>
    <row r="75" spans="1:16" s="2" customFormat="1">
      <c r="A75" s="193" t="s">
        <v>44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5"/>
    </row>
    <row r="76" spans="1:16" s="2" customFormat="1" ht="120">
      <c r="A76" s="32" t="s">
        <v>45</v>
      </c>
      <c r="B76" s="41" t="s">
        <v>46</v>
      </c>
      <c r="C76" s="116">
        <v>100</v>
      </c>
      <c r="D76" s="116">
        <v>91.1</v>
      </c>
      <c r="E76" s="117"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100</v>
      </c>
      <c r="K76" s="116">
        <v>91.1</v>
      </c>
      <c r="L76" s="116">
        <v>0</v>
      </c>
      <c r="M76" s="116">
        <v>0</v>
      </c>
      <c r="N76" s="116">
        <v>0</v>
      </c>
      <c r="O76" s="116">
        <v>0</v>
      </c>
      <c r="P76" s="118">
        <f>G76+I76+K76</f>
        <v>91.1</v>
      </c>
    </row>
    <row r="77" spans="1:16" s="2" customFormat="1" ht="60">
      <c r="A77" s="44" t="s">
        <v>47</v>
      </c>
      <c r="B77" s="5" t="s">
        <v>30</v>
      </c>
      <c r="C77" s="119">
        <v>555</v>
      </c>
      <c r="D77" s="119">
        <f>I77+K77</f>
        <v>538.1</v>
      </c>
      <c r="E77" s="117">
        <v>0</v>
      </c>
      <c r="F77" s="116">
        <v>0</v>
      </c>
      <c r="G77" s="116">
        <v>0</v>
      </c>
      <c r="H77" s="119">
        <v>500</v>
      </c>
      <c r="I77" s="119">
        <v>500</v>
      </c>
      <c r="J77" s="119">
        <v>55</v>
      </c>
      <c r="K77" s="119">
        <v>38.1</v>
      </c>
      <c r="L77" s="116">
        <v>0</v>
      </c>
      <c r="M77" s="116">
        <v>0</v>
      </c>
      <c r="N77" s="116">
        <v>0</v>
      </c>
      <c r="O77" s="116">
        <v>0</v>
      </c>
      <c r="P77" s="118">
        <f t="shared" ref="P77:P78" si="26">G77+I77+K77</f>
        <v>538.1</v>
      </c>
    </row>
    <row r="78" spans="1:16" s="2" customFormat="1" ht="48.75" thickBot="1">
      <c r="A78" s="14" t="s">
        <v>48</v>
      </c>
      <c r="B78" s="5" t="s">
        <v>30</v>
      </c>
      <c r="C78" s="105">
        <v>0</v>
      </c>
      <c r="D78" s="105">
        <v>0</v>
      </c>
      <c r="E78" s="106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18">
        <f t="shared" si="26"/>
        <v>0</v>
      </c>
    </row>
    <row r="79" spans="1:16" ht="15.75" thickBot="1">
      <c r="A79" s="7" t="s">
        <v>21</v>
      </c>
      <c r="B79" s="8"/>
      <c r="C79" s="29">
        <f>SUM(C73:C78)</f>
        <v>6220.1</v>
      </c>
      <c r="D79" s="29">
        <f>G79+I79+K79+M79+O79</f>
        <v>6192.7999999999993</v>
      </c>
      <c r="E79" s="30">
        <f>D79/C79*100</f>
        <v>99.561100303853621</v>
      </c>
      <c r="F79" s="29">
        <f t="shared" ref="F79:O79" si="27">SUM(F73:F78)</f>
        <v>0</v>
      </c>
      <c r="G79" s="29">
        <f t="shared" si="27"/>
        <v>0</v>
      </c>
      <c r="H79" s="29">
        <f t="shared" si="27"/>
        <v>3844.9</v>
      </c>
      <c r="I79" s="29">
        <f t="shared" si="27"/>
        <v>3844.9</v>
      </c>
      <c r="J79" s="29">
        <f t="shared" si="27"/>
        <v>2375.1999999999998</v>
      </c>
      <c r="K79" s="29">
        <f>K73+K74+K76+K77</f>
        <v>2347.8999999999996</v>
      </c>
      <c r="L79" s="29">
        <f t="shared" si="27"/>
        <v>0</v>
      </c>
      <c r="M79" s="29">
        <f t="shared" si="27"/>
        <v>0</v>
      </c>
      <c r="N79" s="29">
        <f t="shared" si="27"/>
        <v>0</v>
      </c>
      <c r="O79" s="29">
        <f t="shared" si="27"/>
        <v>0</v>
      </c>
      <c r="P79" s="31">
        <f>SUM(P73:P78)</f>
        <v>6192.8000000000011</v>
      </c>
    </row>
    <row r="80" spans="1:16" ht="15.75" customHeight="1" thickBot="1">
      <c r="A80" s="169" t="s">
        <v>49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1"/>
    </row>
    <row r="81" spans="1:416" ht="15" customHeight="1">
      <c r="A81" s="184" t="s">
        <v>50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6"/>
    </row>
    <row r="82" spans="1:416" ht="48">
      <c r="A82" s="32" t="s">
        <v>51</v>
      </c>
      <c r="B82" s="41" t="s">
        <v>30</v>
      </c>
      <c r="C82" s="116">
        <f>F82+H82+J82</f>
        <v>15339.1</v>
      </c>
      <c r="D82" s="116">
        <f>G82+I82+K82</f>
        <v>14616.8</v>
      </c>
      <c r="E82" s="117">
        <f>D82/C82*100</f>
        <v>95.291118774895523</v>
      </c>
      <c r="F82" s="116">
        <v>0</v>
      </c>
      <c r="G82" s="116">
        <v>0</v>
      </c>
      <c r="H82" s="116">
        <v>12.4</v>
      </c>
      <c r="I82" s="116">
        <v>12.4</v>
      </c>
      <c r="J82" s="116">
        <v>15326.7</v>
      </c>
      <c r="K82" s="116">
        <v>14604.4</v>
      </c>
      <c r="L82" s="116">
        <v>0</v>
      </c>
      <c r="M82" s="116">
        <v>0</v>
      </c>
      <c r="N82" s="116">
        <v>0</v>
      </c>
      <c r="O82" s="116">
        <v>0</v>
      </c>
      <c r="P82" s="118">
        <f>I82+K82</f>
        <v>14616.8</v>
      </c>
    </row>
    <row r="83" spans="1:416" ht="60">
      <c r="A83" s="32" t="s">
        <v>52</v>
      </c>
      <c r="B83" s="41" t="s">
        <v>30</v>
      </c>
      <c r="C83" s="116">
        <f>F83+H83+J83</f>
        <v>229.7</v>
      </c>
      <c r="D83" s="116">
        <f t="shared" ref="D83:D84" si="28">G83+I83+K83</f>
        <v>229.7</v>
      </c>
      <c r="E83" s="117">
        <v>0</v>
      </c>
      <c r="F83" s="116">
        <v>0</v>
      </c>
      <c r="G83" s="116">
        <v>0</v>
      </c>
      <c r="H83" s="116">
        <v>142.19999999999999</v>
      </c>
      <c r="I83" s="116">
        <v>142.19999999999999</v>
      </c>
      <c r="J83" s="116">
        <v>87.5</v>
      </c>
      <c r="K83" s="116">
        <v>87.5</v>
      </c>
      <c r="L83" s="116">
        <v>0</v>
      </c>
      <c r="M83" s="116">
        <v>0</v>
      </c>
      <c r="N83" s="116">
        <v>0</v>
      </c>
      <c r="O83" s="116">
        <v>0</v>
      </c>
      <c r="P83" s="118">
        <f t="shared" ref="P83:P84" si="29">I83+K83</f>
        <v>229.7</v>
      </c>
    </row>
    <row r="84" spans="1:416">
      <c r="A84" s="32" t="s">
        <v>34</v>
      </c>
      <c r="B84" s="41"/>
      <c r="C84" s="131">
        <f>F84+H84+J84</f>
        <v>15568.800000000001</v>
      </c>
      <c r="D84" s="131">
        <f t="shared" si="28"/>
        <v>14846.5</v>
      </c>
      <c r="E84" s="121">
        <f>D84/C84*100</f>
        <v>95.360592980833459</v>
      </c>
      <c r="F84" s="131">
        <f t="shared" ref="F84:O84" si="30">SUM(F82:F83)</f>
        <v>0</v>
      </c>
      <c r="G84" s="131">
        <f t="shared" si="30"/>
        <v>0</v>
      </c>
      <c r="H84" s="131">
        <f t="shared" si="30"/>
        <v>154.6</v>
      </c>
      <c r="I84" s="131">
        <f t="shared" si="30"/>
        <v>154.6</v>
      </c>
      <c r="J84" s="131">
        <f t="shared" si="30"/>
        <v>15414.2</v>
      </c>
      <c r="K84" s="131">
        <f t="shared" si="30"/>
        <v>14691.9</v>
      </c>
      <c r="L84" s="131">
        <f t="shared" si="30"/>
        <v>0</v>
      </c>
      <c r="M84" s="131">
        <f t="shared" si="30"/>
        <v>0</v>
      </c>
      <c r="N84" s="131">
        <f t="shared" si="30"/>
        <v>0</v>
      </c>
      <c r="O84" s="131">
        <f t="shared" si="30"/>
        <v>0</v>
      </c>
      <c r="P84" s="132">
        <f t="shared" si="29"/>
        <v>14846.5</v>
      </c>
    </row>
    <row r="85" spans="1:416" ht="15" customHeight="1">
      <c r="A85" s="163" t="s">
        <v>53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1:416" ht="48">
      <c r="A86" s="45" t="s">
        <v>54</v>
      </c>
      <c r="B86" s="46" t="s">
        <v>30</v>
      </c>
      <c r="C86" s="133">
        <f>F86+H86+J86+L86</f>
        <v>899.7</v>
      </c>
      <c r="D86" s="133">
        <f>G86+I86+K86+M86+O86</f>
        <v>899.7</v>
      </c>
      <c r="E86" s="134">
        <f>D86/C86*100</f>
        <v>100</v>
      </c>
      <c r="F86" s="133">
        <v>0</v>
      </c>
      <c r="G86" s="133">
        <v>0</v>
      </c>
      <c r="H86" s="133">
        <v>554.70000000000005</v>
      </c>
      <c r="I86" s="133">
        <v>554.70000000000005</v>
      </c>
      <c r="J86" s="133">
        <v>345</v>
      </c>
      <c r="K86" s="133">
        <v>345</v>
      </c>
      <c r="L86" s="133">
        <v>0</v>
      </c>
      <c r="M86" s="133">
        <v>0</v>
      </c>
      <c r="N86" s="133">
        <v>0</v>
      </c>
      <c r="O86" s="133">
        <v>0</v>
      </c>
      <c r="P86" s="135">
        <f>D86</f>
        <v>899.7</v>
      </c>
    </row>
    <row r="87" spans="1:416">
      <c r="A87" s="45" t="s">
        <v>55</v>
      </c>
      <c r="B87" s="46"/>
      <c r="C87" s="133">
        <f t="shared" ref="C87:P87" si="31">SUM(C86:C86)</f>
        <v>899.7</v>
      </c>
      <c r="D87" s="133">
        <f t="shared" si="31"/>
        <v>899.7</v>
      </c>
      <c r="E87" s="134">
        <f t="shared" si="31"/>
        <v>100</v>
      </c>
      <c r="F87" s="133">
        <f t="shared" si="31"/>
        <v>0</v>
      </c>
      <c r="G87" s="133">
        <f t="shared" si="31"/>
        <v>0</v>
      </c>
      <c r="H87" s="133">
        <f t="shared" si="31"/>
        <v>554.70000000000005</v>
      </c>
      <c r="I87" s="133">
        <f t="shared" si="31"/>
        <v>554.70000000000005</v>
      </c>
      <c r="J87" s="133">
        <f t="shared" si="31"/>
        <v>345</v>
      </c>
      <c r="K87" s="133">
        <f t="shared" si="31"/>
        <v>345</v>
      </c>
      <c r="L87" s="133">
        <f t="shared" si="31"/>
        <v>0</v>
      </c>
      <c r="M87" s="133">
        <f t="shared" si="31"/>
        <v>0</v>
      </c>
      <c r="N87" s="133">
        <f t="shared" si="31"/>
        <v>0</v>
      </c>
      <c r="O87" s="133">
        <f t="shared" si="31"/>
        <v>0</v>
      </c>
      <c r="P87" s="135">
        <f t="shared" si="31"/>
        <v>899.7</v>
      </c>
    </row>
    <row r="88" spans="1:416" ht="15.75">
      <c r="A88" s="47" t="s">
        <v>21</v>
      </c>
      <c r="B88" s="48"/>
      <c r="C88" s="136">
        <f t="shared" ref="C88:P88" si="32">C84+C87</f>
        <v>16468.5</v>
      </c>
      <c r="D88" s="136">
        <f t="shared" si="32"/>
        <v>15746.2</v>
      </c>
      <c r="E88" s="137">
        <f>D88/C88*100</f>
        <v>95.614051067188882</v>
      </c>
      <c r="F88" s="136">
        <f t="shared" si="32"/>
        <v>0</v>
      </c>
      <c r="G88" s="136">
        <f t="shared" si="32"/>
        <v>0</v>
      </c>
      <c r="H88" s="136">
        <f t="shared" si="32"/>
        <v>709.30000000000007</v>
      </c>
      <c r="I88" s="136">
        <f t="shared" si="32"/>
        <v>709.30000000000007</v>
      </c>
      <c r="J88" s="136">
        <f t="shared" si="32"/>
        <v>15759.2</v>
      </c>
      <c r="K88" s="136">
        <f t="shared" si="32"/>
        <v>15036.9</v>
      </c>
      <c r="L88" s="136">
        <f t="shared" si="32"/>
        <v>0</v>
      </c>
      <c r="M88" s="136">
        <f t="shared" si="32"/>
        <v>0</v>
      </c>
      <c r="N88" s="136">
        <f t="shared" si="32"/>
        <v>0</v>
      </c>
      <c r="O88" s="136">
        <f t="shared" si="32"/>
        <v>0</v>
      </c>
      <c r="P88" s="138">
        <f t="shared" si="32"/>
        <v>15746.2</v>
      </c>
    </row>
    <row r="89" spans="1:416" ht="15.75" customHeight="1" thickBot="1">
      <c r="A89" s="166" t="s">
        <v>56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1:416" ht="48.75" thickBot="1">
      <c r="A90" s="22" t="s">
        <v>93</v>
      </c>
      <c r="B90" s="23" t="s">
        <v>92</v>
      </c>
      <c r="C90" s="139">
        <f>F90+H90+J90+L90+N90</f>
        <v>2444.1999999999998</v>
      </c>
      <c r="D90" s="98">
        <f>G90+I90+K90+M90+O90</f>
        <v>2444.1999999999998</v>
      </c>
      <c r="E90" s="111">
        <f>D90/C90*100</f>
        <v>100</v>
      </c>
      <c r="F90" s="98">
        <v>0</v>
      </c>
      <c r="G90" s="98">
        <v>0</v>
      </c>
      <c r="H90" s="98">
        <v>1779</v>
      </c>
      <c r="I90" s="98">
        <v>1779</v>
      </c>
      <c r="J90" s="98">
        <v>593</v>
      </c>
      <c r="K90" s="98">
        <v>593</v>
      </c>
      <c r="L90" s="98">
        <v>72.2</v>
      </c>
      <c r="M90" s="98">
        <v>72.2</v>
      </c>
      <c r="N90" s="98">
        <v>0</v>
      </c>
      <c r="O90" s="98">
        <v>0</v>
      </c>
      <c r="P90" s="112">
        <f>I90+K90+M90+O90</f>
        <v>2444.1999999999998</v>
      </c>
    </row>
    <row r="91" spans="1:416" ht="15.75" thickBot="1">
      <c r="A91" s="7" t="s">
        <v>21</v>
      </c>
      <c r="B91" s="8"/>
      <c r="C91" s="29">
        <f>F91+H91+J91+L91+N91</f>
        <v>2444.1999999999998</v>
      </c>
      <c r="D91" s="29">
        <f>G91+I91+K91+M91+O91</f>
        <v>2444.1999999999998</v>
      </c>
      <c r="E91" s="49">
        <f>D91/C91*100</f>
        <v>100</v>
      </c>
      <c r="F91" s="29">
        <f t="shared" ref="F91:O91" si="33">SUM(F90:F90)</f>
        <v>0</v>
      </c>
      <c r="G91" s="29">
        <f t="shared" si="33"/>
        <v>0</v>
      </c>
      <c r="H91" s="29">
        <f t="shared" si="33"/>
        <v>1779</v>
      </c>
      <c r="I91" s="29">
        <f t="shared" si="33"/>
        <v>1779</v>
      </c>
      <c r="J91" s="29">
        <f t="shared" si="33"/>
        <v>593</v>
      </c>
      <c r="K91" s="29">
        <f t="shared" si="33"/>
        <v>593</v>
      </c>
      <c r="L91" s="29">
        <v>72.2</v>
      </c>
      <c r="M91" s="29">
        <v>72.2</v>
      </c>
      <c r="N91" s="29">
        <f t="shared" si="33"/>
        <v>0</v>
      </c>
      <c r="O91" s="29">
        <f t="shared" si="33"/>
        <v>0</v>
      </c>
      <c r="P91" s="31">
        <f>D91</f>
        <v>2444.1999999999998</v>
      </c>
    </row>
    <row r="92" spans="1:416" ht="15.75" customHeight="1" thickBot="1">
      <c r="A92" s="169" t="s">
        <v>57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1"/>
    </row>
    <row r="93" spans="1:416" ht="96">
      <c r="A93" s="4" t="s">
        <v>120</v>
      </c>
      <c r="B93" s="5" t="s">
        <v>58</v>
      </c>
      <c r="C93" s="99">
        <f>F93+H93+J93+L93</f>
        <v>3057.5</v>
      </c>
      <c r="D93" s="99">
        <f>G93+I93+K93+M93</f>
        <v>3057.5</v>
      </c>
      <c r="E93" s="100">
        <f>D93/C93*100</f>
        <v>100</v>
      </c>
      <c r="F93" s="99">
        <v>0</v>
      </c>
      <c r="G93" s="99">
        <v>0</v>
      </c>
      <c r="H93" s="99">
        <v>0</v>
      </c>
      <c r="I93" s="99">
        <v>0</v>
      </c>
      <c r="J93" s="99">
        <v>3057.5</v>
      </c>
      <c r="K93" s="99">
        <v>3057.5</v>
      </c>
      <c r="L93" s="99">
        <v>0</v>
      </c>
      <c r="M93" s="99">
        <v>0</v>
      </c>
      <c r="N93" s="99">
        <v>0</v>
      </c>
      <c r="O93" s="99">
        <v>0</v>
      </c>
      <c r="P93" s="101">
        <f>D93</f>
        <v>3057.5</v>
      </c>
    </row>
    <row r="94" spans="1:416" ht="72.75" thickBot="1">
      <c r="A94" s="50" t="s">
        <v>121</v>
      </c>
      <c r="B94" s="19" t="s">
        <v>58</v>
      </c>
      <c r="C94" s="108">
        <v>0</v>
      </c>
      <c r="D94" s="108">
        <v>0</v>
      </c>
      <c r="E94" s="109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10">
        <v>0</v>
      </c>
    </row>
    <row r="95" spans="1:416" s="13" customFormat="1" ht="15.75" thickBot="1">
      <c r="A95" s="7" t="s">
        <v>21</v>
      </c>
      <c r="B95" s="8"/>
      <c r="C95" s="29">
        <f>SUM(C93:C94)</f>
        <v>3057.5</v>
      </c>
      <c r="D95" s="29">
        <f>SUM(D93:D94)</f>
        <v>3057.5</v>
      </c>
      <c r="E95" s="30">
        <f>D95/C95*100</f>
        <v>100</v>
      </c>
      <c r="F95" s="29">
        <f t="shared" ref="F95:P95" si="34">SUM(F93:F94)</f>
        <v>0</v>
      </c>
      <c r="G95" s="29">
        <f t="shared" si="34"/>
        <v>0</v>
      </c>
      <c r="H95" s="29">
        <f t="shared" si="34"/>
        <v>0</v>
      </c>
      <c r="I95" s="29">
        <f t="shared" si="34"/>
        <v>0</v>
      </c>
      <c r="J95" s="29">
        <f t="shared" si="34"/>
        <v>3057.5</v>
      </c>
      <c r="K95" s="29">
        <f t="shared" si="34"/>
        <v>3057.5</v>
      </c>
      <c r="L95" s="29">
        <f t="shared" si="34"/>
        <v>0</v>
      </c>
      <c r="M95" s="29">
        <f t="shared" si="34"/>
        <v>0</v>
      </c>
      <c r="N95" s="29">
        <f t="shared" si="34"/>
        <v>0</v>
      </c>
      <c r="O95" s="29">
        <f t="shared" si="34"/>
        <v>0</v>
      </c>
      <c r="P95" s="31">
        <f t="shared" si="34"/>
        <v>3057.5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</row>
    <row r="96" spans="1:416" ht="36.75" customHeight="1" thickBot="1">
      <c r="A96" s="169" t="s">
        <v>59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1"/>
    </row>
    <row r="97" spans="1:16" ht="15" customHeight="1">
      <c r="A97" s="172" t="s">
        <v>60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1:16" ht="60">
      <c r="A98" s="4" t="s">
        <v>122</v>
      </c>
      <c r="B98" s="5" t="s">
        <v>61</v>
      </c>
      <c r="C98" s="99">
        <f>F98+H98+J98+L98+N98</f>
        <v>0</v>
      </c>
      <c r="D98" s="99">
        <f>G98+I98+K98+M98+O98</f>
        <v>0</v>
      </c>
      <c r="E98" s="100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101">
        <f>G98+I98+K98+M98+O98</f>
        <v>0</v>
      </c>
    </row>
    <row r="99" spans="1:16" ht="48">
      <c r="A99" s="4" t="s">
        <v>123</v>
      </c>
      <c r="B99" s="5" t="s">
        <v>61</v>
      </c>
      <c r="C99" s="99">
        <f>F99+H99+J99+L99+N99</f>
        <v>50</v>
      </c>
      <c r="D99" s="99">
        <f t="shared" ref="D99:D102" si="35">G99+I99+K99+M99+O99</f>
        <v>42.6</v>
      </c>
      <c r="E99" s="100">
        <v>0</v>
      </c>
      <c r="F99" s="99">
        <v>0</v>
      </c>
      <c r="G99" s="99">
        <v>0</v>
      </c>
      <c r="H99" s="99">
        <v>0</v>
      </c>
      <c r="I99" s="99">
        <v>0</v>
      </c>
      <c r="J99" s="99">
        <v>50</v>
      </c>
      <c r="K99" s="99">
        <v>42.6</v>
      </c>
      <c r="L99" s="99">
        <v>0</v>
      </c>
      <c r="M99" s="99">
        <v>0</v>
      </c>
      <c r="N99" s="99">
        <v>0</v>
      </c>
      <c r="O99" s="99">
        <v>0</v>
      </c>
      <c r="P99" s="101">
        <f t="shared" ref="P99:P102" si="36">G99+I99+K99+M99+O99</f>
        <v>42.6</v>
      </c>
    </row>
    <row r="100" spans="1:16" ht="84">
      <c r="A100" s="4" t="s">
        <v>124</v>
      </c>
      <c r="B100" s="5" t="s">
        <v>61</v>
      </c>
      <c r="C100" s="99">
        <f>F100+H100+J100+L100+N100</f>
        <v>0</v>
      </c>
      <c r="D100" s="99">
        <f t="shared" si="35"/>
        <v>0</v>
      </c>
      <c r="E100" s="100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101">
        <f t="shared" si="36"/>
        <v>0</v>
      </c>
    </row>
    <row r="101" spans="1:16" ht="96">
      <c r="A101" s="4" t="s">
        <v>125</v>
      </c>
      <c r="B101" s="5" t="s">
        <v>61</v>
      </c>
      <c r="C101" s="99">
        <f>F101+H101+J101+L101+N101</f>
        <v>0</v>
      </c>
      <c r="D101" s="99">
        <f t="shared" si="35"/>
        <v>0</v>
      </c>
      <c r="E101" s="100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101">
        <f t="shared" si="36"/>
        <v>0</v>
      </c>
    </row>
    <row r="102" spans="1:16">
      <c r="A102" s="4" t="s">
        <v>34</v>
      </c>
      <c r="B102" s="5"/>
      <c r="C102" s="99">
        <f>SUM(C98:C101)</f>
        <v>50</v>
      </c>
      <c r="D102" s="99">
        <f t="shared" si="35"/>
        <v>42.6</v>
      </c>
      <c r="E102" s="100">
        <v>0</v>
      </c>
      <c r="F102" s="99">
        <f t="shared" ref="F102:O102" si="37">SUM(F98:F101)</f>
        <v>0</v>
      </c>
      <c r="G102" s="99">
        <f t="shared" si="37"/>
        <v>0</v>
      </c>
      <c r="H102" s="99">
        <f t="shared" si="37"/>
        <v>0</v>
      </c>
      <c r="I102" s="99">
        <f t="shared" si="37"/>
        <v>0</v>
      </c>
      <c r="J102" s="99">
        <f t="shared" si="37"/>
        <v>50</v>
      </c>
      <c r="K102" s="99">
        <f t="shared" si="37"/>
        <v>42.6</v>
      </c>
      <c r="L102" s="99">
        <f t="shared" si="37"/>
        <v>0</v>
      </c>
      <c r="M102" s="99">
        <f t="shared" si="37"/>
        <v>0</v>
      </c>
      <c r="N102" s="99">
        <f t="shared" si="37"/>
        <v>0</v>
      </c>
      <c r="O102" s="99">
        <f t="shared" si="37"/>
        <v>0</v>
      </c>
      <c r="P102" s="101">
        <f t="shared" si="36"/>
        <v>42.6</v>
      </c>
    </row>
    <row r="103" spans="1:16" ht="15" customHeight="1">
      <c r="A103" s="175" t="s">
        <v>62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</row>
    <row r="104" spans="1:16" ht="36">
      <c r="A104" s="51" t="s">
        <v>126</v>
      </c>
      <c r="B104" s="52" t="s">
        <v>61</v>
      </c>
      <c r="C104" s="99">
        <f>F104+H104+J104+L104+N104</f>
        <v>0</v>
      </c>
      <c r="D104" s="99">
        <v>0</v>
      </c>
      <c r="E104" s="100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101">
        <v>0</v>
      </c>
    </row>
    <row r="105" spans="1:16" ht="36">
      <c r="A105" s="51" t="s">
        <v>127</v>
      </c>
      <c r="B105" s="52" t="s">
        <v>61</v>
      </c>
      <c r="C105" s="99">
        <f t="shared" ref="C105:C107" si="38">F105+H105+J105+L105+N105</f>
        <v>0</v>
      </c>
      <c r="D105" s="99">
        <v>0</v>
      </c>
      <c r="E105" s="100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101">
        <v>0</v>
      </c>
    </row>
    <row r="106" spans="1:16" ht="72">
      <c r="A106" s="51" t="s">
        <v>128</v>
      </c>
      <c r="B106" s="52" t="s">
        <v>61</v>
      </c>
      <c r="C106" s="99">
        <f t="shared" si="38"/>
        <v>20</v>
      </c>
      <c r="D106" s="99">
        <f>K106+M106</f>
        <v>0</v>
      </c>
      <c r="E106" s="100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20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101">
        <v>0</v>
      </c>
    </row>
    <row r="107" spans="1:16">
      <c r="A107" s="53" t="s">
        <v>34</v>
      </c>
      <c r="B107" s="54"/>
      <c r="C107" s="99">
        <f t="shared" si="38"/>
        <v>20</v>
      </c>
      <c r="D107" s="108">
        <f t="shared" ref="D107:P107" si="39">D104+D105+D106</f>
        <v>0</v>
      </c>
      <c r="E107" s="109">
        <f t="shared" si="39"/>
        <v>0</v>
      </c>
      <c r="F107" s="108">
        <f t="shared" si="39"/>
        <v>0</v>
      </c>
      <c r="G107" s="108">
        <f t="shared" si="39"/>
        <v>0</v>
      </c>
      <c r="H107" s="108">
        <f t="shared" si="39"/>
        <v>0</v>
      </c>
      <c r="I107" s="108">
        <f t="shared" si="39"/>
        <v>0</v>
      </c>
      <c r="J107" s="108">
        <f t="shared" si="39"/>
        <v>20</v>
      </c>
      <c r="K107" s="108">
        <f t="shared" si="39"/>
        <v>0</v>
      </c>
      <c r="L107" s="108">
        <f t="shared" si="39"/>
        <v>0</v>
      </c>
      <c r="M107" s="108">
        <f t="shared" si="39"/>
        <v>0</v>
      </c>
      <c r="N107" s="108">
        <f t="shared" si="39"/>
        <v>0</v>
      </c>
      <c r="O107" s="108">
        <f t="shared" si="39"/>
        <v>0</v>
      </c>
      <c r="P107" s="110">
        <f t="shared" si="39"/>
        <v>0</v>
      </c>
    </row>
    <row r="108" spans="1:16" ht="15" customHeight="1">
      <c r="A108" s="175" t="s">
        <v>63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7"/>
    </row>
    <row r="109" spans="1:16" ht="48">
      <c r="A109" s="51" t="s">
        <v>64</v>
      </c>
      <c r="B109" s="52" t="s">
        <v>61</v>
      </c>
      <c r="C109" s="99">
        <f>F109+H109+J109+L109+N109</f>
        <v>29</v>
      </c>
      <c r="D109" s="99">
        <v>0</v>
      </c>
      <c r="E109" s="100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29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101">
        <v>0</v>
      </c>
    </row>
    <row r="110" spans="1:16">
      <c r="A110" s="51" t="s">
        <v>34</v>
      </c>
      <c r="B110" s="52"/>
      <c r="C110" s="99">
        <f>SUM(C109)</f>
        <v>29</v>
      </c>
      <c r="D110" s="99">
        <f t="shared" ref="D110:P110" si="40">SUM(D109)</f>
        <v>0</v>
      </c>
      <c r="E110" s="100">
        <f t="shared" si="40"/>
        <v>0</v>
      </c>
      <c r="F110" s="99">
        <f t="shared" si="40"/>
        <v>0</v>
      </c>
      <c r="G110" s="99">
        <f t="shared" si="40"/>
        <v>0</v>
      </c>
      <c r="H110" s="99">
        <f t="shared" si="40"/>
        <v>0</v>
      </c>
      <c r="I110" s="99">
        <f t="shared" si="40"/>
        <v>0</v>
      </c>
      <c r="J110" s="99">
        <f t="shared" si="40"/>
        <v>29</v>
      </c>
      <c r="K110" s="99">
        <f t="shared" si="40"/>
        <v>0</v>
      </c>
      <c r="L110" s="99">
        <f t="shared" si="40"/>
        <v>0</v>
      </c>
      <c r="M110" s="99">
        <f t="shared" si="40"/>
        <v>0</v>
      </c>
      <c r="N110" s="99">
        <f t="shared" si="40"/>
        <v>0</v>
      </c>
      <c r="O110" s="99">
        <f t="shared" si="40"/>
        <v>0</v>
      </c>
      <c r="P110" s="101">
        <f t="shared" si="40"/>
        <v>0</v>
      </c>
    </row>
    <row r="111" spans="1:16" ht="15" customHeight="1">
      <c r="A111" s="175" t="s">
        <v>65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7"/>
    </row>
    <row r="112" spans="1:16" ht="60.75">
      <c r="A112" s="55" t="s">
        <v>129</v>
      </c>
      <c r="B112" s="52" t="s">
        <v>61</v>
      </c>
      <c r="C112" s="99">
        <f>F112+H112+J112+L112+N112</f>
        <v>0</v>
      </c>
      <c r="D112" s="99">
        <f>G112+I112+K112+M112+O112</f>
        <v>0</v>
      </c>
      <c r="E112" s="100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101">
        <v>0</v>
      </c>
    </row>
    <row r="113" spans="1:416" ht="15.75" thickBot="1">
      <c r="A113" s="51" t="s">
        <v>34</v>
      </c>
      <c r="B113" s="52"/>
      <c r="C113" s="99">
        <f>SUM(C112)</f>
        <v>0</v>
      </c>
      <c r="D113" s="99">
        <f t="shared" ref="D113:P113" si="41">SUM(D112)</f>
        <v>0</v>
      </c>
      <c r="E113" s="100">
        <f t="shared" si="41"/>
        <v>0</v>
      </c>
      <c r="F113" s="99">
        <f t="shared" si="41"/>
        <v>0</v>
      </c>
      <c r="G113" s="99">
        <f t="shared" si="41"/>
        <v>0</v>
      </c>
      <c r="H113" s="99">
        <f t="shared" si="41"/>
        <v>0</v>
      </c>
      <c r="I113" s="99">
        <f t="shared" si="41"/>
        <v>0</v>
      </c>
      <c r="J113" s="99">
        <f t="shared" si="41"/>
        <v>0</v>
      </c>
      <c r="K113" s="99">
        <f t="shared" si="41"/>
        <v>0</v>
      </c>
      <c r="L113" s="99">
        <f t="shared" si="41"/>
        <v>0</v>
      </c>
      <c r="M113" s="99">
        <f t="shared" si="41"/>
        <v>0</v>
      </c>
      <c r="N113" s="99">
        <f t="shared" si="41"/>
        <v>0</v>
      </c>
      <c r="O113" s="99">
        <f t="shared" si="41"/>
        <v>0</v>
      </c>
      <c r="P113" s="101">
        <f t="shared" si="41"/>
        <v>0</v>
      </c>
    </row>
    <row r="114" spans="1:416" s="13" customFormat="1" ht="15.75" thickBot="1">
      <c r="A114" s="56" t="s">
        <v>21</v>
      </c>
      <c r="B114" s="57"/>
      <c r="C114" s="58">
        <f>C102+C107+C109+C113</f>
        <v>99</v>
      </c>
      <c r="D114" s="58">
        <f t="shared" ref="D114:P114" si="42">D102+D107+D109+D113</f>
        <v>42.6</v>
      </c>
      <c r="E114" s="25">
        <f t="shared" si="42"/>
        <v>0</v>
      </c>
      <c r="F114" s="58">
        <f t="shared" si="42"/>
        <v>0</v>
      </c>
      <c r="G114" s="58">
        <f t="shared" si="42"/>
        <v>0</v>
      </c>
      <c r="H114" s="58">
        <f t="shared" si="42"/>
        <v>0</v>
      </c>
      <c r="I114" s="58">
        <f t="shared" si="42"/>
        <v>0</v>
      </c>
      <c r="J114" s="58">
        <f t="shared" si="42"/>
        <v>99</v>
      </c>
      <c r="K114" s="58">
        <f t="shared" si="42"/>
        <v>42.6</v>
      </c>
      <c r="L114" s="58">
        <f t="shared" si="42"/>
        <v>0</v>
      </c>
      <c r="M114" s="58">
        <f t="shared" si="42"/>
        <v>0</v>
      </c>
      <c r="N114" s="58">
        <f t="shared" si="42"/>
        <v>0</v>
      </c>
      <c r="O114" s="58">
        <f t="shared" si="42"/>
        <v>0</v>
      </c>
      <c r="P114" s="59">
        <f t="shared" si="42"/>
        <v>42.6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/>
      <c r="KP114" s="12"/>
      <c r="KQ114" s="12"/>
      <c r="KR114" s="12"/>
      <c r="KS114" s="12"/>
      <c r="KT114" s="12"/>
      <c r="KU114" s="12"/>
      <c r="KV114" s="12"/>
      <c r="KW114" s="12"/>
      <c r="KX114" s="12"/>
      <c r="KY114" s="12"/>
      <c r="KZ114" s="12"/>
      <c r="LA114" s="12"/>
      <c r="LB114" s="12"/>
      <c r="LC114" s="12"/>
      <c r="LD114" s="12"/>
      <c r="LE114" s="12"/>
      <c r="LF114" s="12"/>
      <c r="LG114" s="12"/>
      <c r="LH114" s="12"/>
      <c r="LI114" s="12"/>
      <c r="LJ114" s="12"/>
      <c r="LK114" s="12"/>
      <c r="LL114" s="12"/>
      <c r="LM114" s="12"/>
      <c r="LN114" s="12"/>
      <c r="LO114" s="12"/>
      <c r="LP114" s="12"/>
      <c r="LQ114" s="12"/>
      <c r="LR114" s="12"/>
      <c r="LS114" s="12"/>
      <c r="LT114" s="12"/>
      <c r="LU114" s="12"/>
      <c r="LV114" s="12"/>
      <c r="LW114" s="12"/>
      <c r="LX114" s="12"/>
      <c r="LY114" s="12"/>
      <c r="LZ114" s="12"/>
      <c r="MA114" s="12"/>
      <c r="MB114" s="12"/>
      <c r="MC114" s="12"/>
      <c r="MD114" s="12"/>
      <c r="ME114" s="12"/>
      <c r="MF114" s="12"/>
      <c r="MG114" s="12"/>
      <c r="MH114" s="12"/>
      <c r="MI114" s="12"/>
      <c r="MJ114" s="12"/>
      <c r="MK114" s="12"/>
      <c r="ML114" s="12"/>
      <c r="MM114" s="12"/>
      <c r="MN114" s="12"/>
      <c r="MO114" s="12"/>
      <c r="MP114" s="12"/>
      <c r="MQ114" s="12"/>
      <c r="MR114" s="12"/>
      <c r="MS114" s="12"/>
      <c r="MT114" s="12"/>
      <c r="MU114" s="12"/>
      <c r="MV114" s="12"/>
      <c r="MW114" s="12"/>
      <c r="MX114" s="12"/>
      <c r="MY114" s="12"/>
      <c r="MZ114" s="12"/>
      <c r="NA114" s="12"/>
      <c r="NB114" s="12"/>
      <c r="NC114" s="12"/>
      <c r="ND114" s="12"/>
      <c r="NE114" s="12"/>
      <c r="NF114" s="12"/>
      <c r="NG114" s="12"/>
      <c r="NH114" s="12"/>
      <c r="NI114" s="12"/>
      <c r="NJ114" s="12"/>
      <c r="NK114" s="12"/>
      <c r="NL114" s="12"/>
      <c r="NM114" s="12"/>
      <c r="NN114" s="12"/>
      <c r="NO114" s="12"/>
      <c r="NP114" s="12"/>
      <c r="NQ114" s="12"/>
      <c r="NR114" s="12"/>
      <c r="NS114" s="12"/>
      <c r="NT114" s="12"/>
      <c r="NU114" s="12"/>
      <c r="NV114" s="12"/>
      <c r="NW114" s="12"/>
      <c r="NX114" s="12"/>
      <c r="NY114" s="12"/>
      <c r="NZ114" s="12"/>
      <c r="OA114" s="12"/>
      <c r="OB114" s="12"/>
      <c r="OC114" s="12"/>
      <c r="OD114" s="12"/>
      <c r="OE114" s="12"/>
      <c r="OF114" s="12"/>
      <c r="OG114" s="12"/>
      <c r="OH114" s="12"/>
      <c r="OI114" s="12"/>
      <c r="OJ114" s="12"/>
      <c r="OK114" s="12"/>
      <c r="OL114" s="12"/>
      <c r="OM114" s="12"/>
      <c r="ON114" s="12"/>
      <c r="OO114" s="12"/>
      <c r="OP114" s="12"/>
      <c r="OQ114" s="12"/>
      <c r="OR114" s="12"/>
      <c r="OS114" s="12"/>
      <c r="OT114" s="12"/>
      <c r="OU114" s="12"/>
      <c r="OV114" s="12"/>
      <c r="OW114" s="12"/>
      <c r="OX114" s="12"/>
      <c r="OY114" s="12"/>
      <c r="OZ114" s="12"/>
    </row>
    <row r="115" spans="1:416" ht="35.25" customHeight="1" thickBot="1">
      <c r="A115" s="178" t="s">
        <v>66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80"/>
    </row>
    <row r="116" spans="1:416" ht="48">
      <c r="A116" s="60" t="s">
        <v>67</v>
      </c>
      <c r="B116" s="15" t="s">
        <v>131</v>
      </c>
      <c r="C116" s="140">
        <f>F116+H116+J116+L116+N116</f>
        <v>0</v>
      </c>
      <c r="D116" s="140">
        <f>G116+I116+K116+M116+O116</f>
        <v>0</v>
      </c>
      <c r="E116" s="141">
        <v>0</v>
      </c>
      <c r="F116" s="142">
        <f>SUM(F115:F115)</f>
        <v>0</v>
      </c>
      <c r="G116" s="142">
        <f>SUM(G115:G115)</f>
        <v>0</v>
      </c>
      <c r="H116" s="142">
        <f>SUM(H115:H115)</f>
        <v>0</v>
      </c>
      <c r="I116" s="142">
        <f>SUM(I115:I115)</f>
        <v>0</v>
      </c>
      <c r="J116" s="140">
        <v>0</v>
      </c>
      <c r="K116" s="140">
        <v>0</v>
      </c>
      <c r="L116" s="142">
        <f>SUM(L115:L115)</f>
        <v>0</v>
      </c>
      <c r="M116" s="142">
        <f>SUM(M115:M115)</f>
        <v>0</v>
      </c>
      <c r="N116" s="142">
        <f>SUM(N115:N115)</f>
        <v>0</v>
      </c>
      <c r="O116" s="142">
        <f>SUM(O115:O115)</f>
        <v>0</v>
      </c>
      <c r="P116" s="143">
        <v>0</v>
      </c>
    </row>
    <row r="117" spans="1:416" ht="36">
      <c r="A117" s="17" t="s">
        <v>68</v>
      </c>
      <c r="B117" s="15" t="s">
        <v>131</v>
      </c>
      <c r="C117" s="82">
        <v>5</v>
      </c>
      <c r="D117" s="82">
        <f t="shared" ref="D117:D119" si="43">G117+I117+K117+M117+O117</f>
        <v>5</v>
      </c>
      <c r="E117" s="83">
        <v>0</v>
      </c>
      <c r="F117" s="144">
        <f t="shared" ref="F117:I117" si="44">SUM(F115:F116)</f>
        <v>0</v>
      </c>
      <c r="G117" s="144">
        <f t="shared" si="44"/>
        <v>0</v>
      </c>
      <c r="H117" s="144">
        <f t="shared" si="44"/>
        <v>0</v>
      </c>
      <c r="I117" s="144">
        <f t="shared" si="44"/>
        <v>0</v>
      </c>
      <c r="J117" s="82">
        <v>5</v>
      </c>
      <c r="K117" s="82">
        <v>5</v>
      </c>
      <c r="L117" s="82">
        <v>0</v>
      </c>
      <c r="M117" s="82">
        <v>0</v>
      </c>
      <c r="N117" s="82">
        <v>0</v>
      </c>
      <c r="O117" s="82">
        <v>0</v>
      </c>
      <c r="P117" s="145">
        <v>5</v>
      </c>
    </row>
    <row r="118" spans="1:416" ht="96.75">
      <c r="A118" s="61" t="s">
        <v>69</v>
      </c>
      <c r="B118" s="5" t="s">
        <v>70</v>
      </c>
      <c r="C118" s="82">
        <f>F118+H118+J118+L118+N118</f>
        <v>0</v>
      </c>
      <c r="D118" s="82">
        <f t="shared" si="43"/>
        <v>0</v>
      </c>
      <c r="E118" s="83">
        <v>0</v>
      </c>
      <c r="F118" s="144">
        <f t="shared" ref="F118:I119" si="45">SUM(F117:F117)</f>
        <v>0</v>
      </c>
      <c r="G118" s="144">
        <f t="shared" si="45"/>
        <v>0</v>
      </c>
      <c r="H118" s="144">
        <f t="shared" si="45"/>
        <v>0</v>
      </c>
      <c r="I118" s="144">
        <f t="shared" si="45"/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145">
        <v>0</v>
      </c>
    </row>
    <row r="119" spans="1:416" ht="99" customHeight="1" thickBot="1">
      <c r="A119" s="62" t="s">
        <v>71</v>
      </c>
      <c r="B119" s="19" t="s">
        <v>131</v>
      </c>
      <c r="C119" s="146">
        <v>24</v>
      </c>
      <c r="D119" s="82">
        <f t="shared" si="43"/>
        <v>16.100000000000001</v>
      </c>
      <c r="E119" s="83">
        <v>0</v>
      </c>
      <c r="F119" s="144">
        <f t="shared" si="45"/>
        <v>0</v>
      </c>
      <c r="G119" s="144">
        <f t="shared" si="45"/>
        <v>0</v>
      </c>
      <c r="H119" s="144">
        <f t="shared" si="45"/>
        <v>0</v>
      </c>
      <c r="I119" s="144">
        <f t="shared" si="45"/>
        <v>0</v>
      </c>
      <c r="J119" s="146">
        <v>24</v>
      </c>
      <c r="K119" s="82">
        <v>16.100000000000001</v>
      </c>
      <c r="L119" s="144">
        <f t="shared" ref="L119:O119" si="46">SUM(L118:L118)</f>
        <v>0</v>
      </c>
      <c r="M119" s="144">
        <f t="shared" si="46"/>
        <v>0</v>
      </c>
      <c r="N119" s="144">
        <f t="shared" si="46"/>
        <v>0</v>
      </c>
      <c r="O119" s="144">
        <f t="shared" si="46"/>
        <v>0</v>
      </c>
      <c r="P119" s="145">
        <v>16.100000000000001</v>
      </c>
    </row>
    <row r="120" spans="1:416" ht="15.75" thickBot="1">
      <c r="A120" s="63" t="s">
        <v>21</v>
      </c>
      <c r="B120" s="64"/>
      <c r="C120" s="65">
        <f>SUM(C116:C119)</f>
        <v>29</v>
      </c>
      <c r="D120" s="65">
        <f t="shared" ref="D120:P120" si="47">SUM(D116:D119)</f>
        <v>21.1</v>
      </c>
      <c r="E120" s="66">
        <f t="shared" si="47"/>
        <v>0</v>
      </c>
      <c r="F120" s="65">
        <f t="shared" si="47"/>
        <v>0</v>
      </c>
      <c r="G120" s="65">
        <f t="shared" si="47"/>
        <v>0</v>
      </c>
      <c r="H120" s="65">
        <f t="shared" si="47"/>
        <v>0</v>
      </c>
      <c r="I120" s="65">
        <f t="shared" si="47"/>
        <v>0</v>
      </c>
      <c r="J120" s="65">
        <f t="shared" si="47"/>
        <v>29</v>
      </c>
      <c r="K120" s="65">
        <f t="shared" si="47"/>
        <v>21.1</v>
      </c>
      <c r="L120" s="65">
        <f t="shared" si="47"/>
        <v>0</v>
      </c>
      <c r="M120" s="65">
        <f t="shared" si="47"/>
        <v>0</v>
      </c>
      <c r="N120" s="65">
        <f t="shared" si="47"/>
        <v>0</v>
      </c>
      <c r="O120" s="65">
        <f t="shared" si="47"/>
        <v>0</v>
      </c>
      <c r="P120" s="67">
        <f t="shared" si="47"/>
        <v>21.1</v>
      </c>
    </row>
    <row r="121" spans="1:416" ht="16.5" thickBot="1">
      <c r="A121" s="181" t="s">
        <v>72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3"/>
    </row>
    <row r="122" spans="1:416" s="71" customFormat="1" ht="48.75" thickBot="1">
      <c r="A122" s="68" t="s">
        <v>130</v>
      </c>
      <c r="B122" s="69" t="s">
        <v>73</v>
      </c>
      <c r="C122" s="147">
        <f>F122+H122+J122+L122</f>
        <v>30</v>
      </c>
      <c r="D122" s="147">
        <f>G122+I122+K122+M122</f>
        <v>30</v>
      </c>
      <c r="E122" s="148">
        <f>D122/C122*100</f>
        <v>100</v>
      </c>
      <c r="F122" s="147">
        <v>0</v>
      </c>
      <c r="G122" s="147">
        <v>0</v>
      </c>
      <c r="H122" s="147">
        <v>0</v>
      </c>
      <c r="I122" s="147">
        <v>0</v>
      </c>
      <c r="J122" s="147">
        <v>30</v>
      </c>
      <c r="K122" s="147">
        <v>30</v>
      </c>
      <c r="L122" s="147">
        <v>0</v>
      </c>
      <c r="M122" s="147">
        <v>0</v>
      </c>
      <c r="N122" s="147">
        <v>0</v>
      </c>
      <c r="O122" s="147">
        <v>0</v>
      </c>
      <c r="P122" s="149">
        <f>D122</f>
        <v>30</v>
      </c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</row>
    <row r="123" spans="1:416" ht="15.75" thickBot="1">
      <c r="A123" s="63" t="s">
        <v>21</v>
      </c>
      <c r="B123" s="64"/>
      <c r="C123" s="72">
        <f>C122</f>
        <v>30</v>
      </c>
      <c r="D123" s="72">
        <f t="shared" ref="D123:P123" si="48">D122</f>
        <v>30</v>
      </c>
      <c r="E123" s="73">
        <f t="shared" si="48"/>
        <v>100</v>
      </c>
      <c r="F123" s="72">
        <f t="shared" si="48"/>
        <v>0</v>
      </c>
      <c r="G123" s="72">
        <f t="shared" si="48"/>
        <v>0</v>
      </c>
      <c r="H123" s="72">
        <f t="shared" si="48"/>
        <v>0</v>
      </c>
      <c r="I123" s="72">
        <f t="shared" si="48"/>
        <v>0</v>
      </c>
      <c r="J123" s="72">
        <f t="shared" si="48"/>
        <v>30</v>
      </c>
      <c r="K123" s="72">
        <f t="shared" si="48"/>
        <v>30</v>
      </c>
      <c r="L123" s="72">
        <f t="shared" si="48"/>
        <v>0</v>
      </c>
      <c r="M123" s="72">
        <f t="shared" si="48"/>
        <v>0</v>
      </c>
      <c r="N123" s="72">
        <f t="shared" si="48"/>
        <v>0</v>
      </c>
      <c r="O123" s="72">
        <f t="shared" si="48"/>
        <v>0</v>
      </c>
      <c r="P123" s="74">
        <f t="shared" si="48"/>
        <v>30</v>
      </c>
    </row>
    <row r="124" spans="1:416" ht="16.5" thickBot="1">
      <c r="A124" s="181" t="s">
        <v>74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</row>
    <row r="125" spans="1:416" ht="24.75">
      <c r="A125" s="152" t="s">
        <v>87</v>
      </c>
      <c r="B125" s="152" t="s">
        <v>75</v>
      </c>
      <c r="C125" s="140">
        <v>136.69999999999999</v>
      </c>
      <c r="D125" s="140">
        <f>G125+I125+K125+M125</f>
        <v>123.3</v>
      </c>
      <c r="E125" s="141">
        <f>D125/C125*100</f>
        <v>90.197512801755678</v>
      </c>
      <c r="F125" s="140">
        <v>0</v>
      </c>
      <c r="G125" s="140">
        <v>0</v>
      </c>
      <c r="H125" s="140">
        <v>0</v>
      </c>
      <c r="I125" s="140">
        <v>0</v>
      </c>
      <c r="J125" s="140">
        <v>123.7</v>
      </c>
      <c r="K125" s="140">
        <v>123.3</v>
      </c>
      <c r="L125" s="140">
        <v>0</v>
      </c>
      <c r="M125" s="140">
        <v>0</v>
      </c>
      <c r="N125" s="140">
        <v>0</v>
      </c>
      <c r="O125" s="140">
        <v>0</v>
      </c>
      <c r="P125" s="140">
        <f>D125</f>
        <v>123.3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</row>
    <row r="126" spans="1:416" ht="36.75">
      <c r="A126" s="81" t="s">
        <v>86</v>
      </c>
      <c r="B126" s="81" t="s">
        <v>75</v>
      </c>
      <c r="C126" s="82">
        <v>0.3</v>
      </c>
      <c r="D126" s="82">
        <f t="shared" ref="D126:D127" si="49">G126+I126+K126+M126</f>
        <v>0.3</v>
      </c>
      <c r="E126" s="83">
        <f>D126/C126*100</f>
        <v>100</v>
      </c>
      <c r="F126" s="82">
        <v>0</v>
      </c>
      <c r="G126" s="82">
        <v>0</v>
      </c>
      <c r="H126" s="82">
        <v>0</v>
      </c>
      <c r="I126" s="82">
        <v>0</v>
      </c>
      <c r="J126" s="82">
        <v>0.3</v>
      </c>
      <c r="K126" s="82">
        <v>0.3</v>
      </c>
      <c r="L126" s="82">
        <v>0</v>
      </c>
      <c r="M126" s="82">
        <v>0</v>
      </c>
      <c r="N126" s="82">
        <v>0</v>
      </c>
      <c r="O126" s="82">
        <v>0</v>
      </c>
      <c r="P126" s="82">
        <f t="shared" ref="P126:P127" si="50">D126</f>
        <v>0.3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</row>
    <row r="127" spans="1:416" ht="24.75">
      <c r="A127" s="81" t="s">
        <v>88</v>
      </c>
      <c r="B127" s="81" t="s">
        <v>75</v>
      </c>
      <c r="C127" s="82">
        <v>13</v>
      </c>
      <c r="D127" s="82">
        <f t="shared" si="49"/>
        <v>26</v>
      </c>
      <c r="E127" s="83">
        <f>D127/C127*100</f>
        <v>200</v>
      </c>
      <c r="F127" s="82">
        <v>0</v>
      </c>
      <c r="G127" s="82">
        <v>0</v>
      </c>
      <c r="H127" s="82">
        <v>0</v>
      </c>
      <c r="I127" s="82">
        <v>0</v>
      </c>
      <c r="J127" s="82">
        <v>26</v>
      </c>
      <c r="K127" s="82">
        <v>26</v>
      </c>
      <c r="L127" s="82">
        <v>0</v>
      </c>
      <c r="M127" s="82">
        <v>0</v>
      </c>
      <c r="N127" s="82">
        <v>0</v>
      </c>
      <c r="O127" s="82">
        <v>0</v>
      </c>
      <c r="P127" s="82">
        <f t="shared" si="50"/>
        <v>26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</row>
    <row r="128" spans="1:416" ht="15.75" thickBot="1">
      <c r="A128" s="78" t="s">
        <v>21</v>
      </c>
      <c r="B128" s="79"/>
      <c r="C128" s="80">
        <f>SUM(C125:C127)</f>
        <v>150</v>
      </c>
      <c r="D128" s="80">
        <f t="shared" ref="D128:P128" si="51">SUM(D125:D127)</f>
        <v>149.6</v>
      </c>
      <c r="E128" s="80">
        <f>D128/C128*100</f>
        <v>99.733333333333334</v>
      </c>
      <c r="F128" s="80">
        <f t="shared" si="51"/>
        <v>0</v>
      </c>
      <c r="G128" s="80">
        <f t="shared" si="51"/>
        <v>0</v>
      </c>
      <c r="H128" s="80">
        <f t="shared" si="51"/>
        <v>0</v>
      </c>
      <c r="I128" s="80">
        <f t="shared" si="51"/>
        <v>0</v>
      </c>
      <c r="J128" s="80">
        <f t="shared" si="51"/>
        <v>150</v>
      </c>
      <c r="K128" s="80">
        <f t="shared" si="51"/>
        <v>149.6</v>
      </c>
      <c r="L128" s="80">
        <f t="shared" si="51"/>
        <v>0</v>
      </c>
      <c r="M128" s="80">
        <f t="shared" si="51"/>
        <v>0</v>
      </c>
      <c r="N128" s="80">
        <f t="shared" si="51"/>
        <v>0</v>
      </c>
      <c r="O128" s="80">
        <f t="shared" si="51"/>
        <v>0</v>
      </c>
      <c r="P128" s="80">
        <f t="shared" si="51"/>
        <v>149.6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</row>
    <row r="129" spans="1:416" ht="16.5" thickBot="1">
      <c r="A129" s="160" t="s">
        <v>76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</row>
    <row r="130" spans="1:416" ht="87.75" customHeight="1">
      <c r="A130" s="153" t="s">
        <v>77</v>
      </c>
      <c r="B130" s="153" t="s">
        <v>75</v>
      </c>
      <c r="C130" s="154">
        <f t="shared" ref="C130:C137" si="52">F130+H130+J130+L130</f>
        <v>2672.7000000000003</v>
      </c>
      <c r="D130" s="154">
        <f t="shared" ref="D130:D137" si="53">G130+I130+K130+M130</f>
        <v>2672.7000000000003</v>
      </c>
      <c r="E130" s="154">
        <f t="shared" ref="E130:E139" si="54">D130/C130*100</f>
        <v>100</v>
      </c>
      <c r="F130" s="154">
        <v>2567.9</v>
      </c>
      <c r="G130" s="154">
        <v>2567.9</v>
      </c>
      <c r="H130" s="154">
        <v>52.4</v>
      </c>
      <c r="I130" s="154">
        <v>52.4</v>
      </c>
      <c r="J130" s="154">
        <v>0</v>
      </c>
      <c r="K130" s="154">
        <v>0</v>
      </c>
      <c r="L130" s="154">
        <v>52.4</v>
      </c>
      <c r="M130" s="154">
        <v>52.4</v>
      </c>
      <c r="N130" s="154">
        <v>0</v>
      </c>
      <c r="O130" s="154">
        <v>0</v>
      </c>
      <c r="P130" s="154">
        <f t="shared" ref="P130:P137" si="55">G130+I130+K130+M130</f>
        <v>2672.7000000000003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</row>
    <row r="131" spans="1:416" s="2" customFormat="1" ht="84.75">
      <c r="A131" s="76" t="s">
        <v>78</v>
      </c>
      <c r="B131" s="76" t="s">
        <v>75</v>
      </c>
      <c r="C131" s="75">
        <f t="shared" si="52"/>
        <v>1319.9</v>
      </c>
      <c r="D131" s="75">
        <f t="shared" si="53"/>
        <v>1319.9</v>
      </c>
      <c r="E131" s="75">
        <f t="shared" si="54"/>
        <v>100</v>
      </c>
      <c r="F131" s="33">
        <v>1268.0999999999999</v>
      </c>
      <c r="G131" s="33">
        <v>1268.0999999999999</v>
      </c>
      <c r="H131" s="33">
        <v>25.9</v>
      </c>
      <c r="I131" s="33">
        <v>25.9</v>
      </c>
      <c r="J131" s="75">
        <v>0</v>
      </c>
      <c r="K131" s="75">
        <v>0</v>
      </c>
      <c r="L131" s="33">
        <v>25.9</v>
      </c>
      <c r="M131" s="33">
        <v>25.9</v>
      </c>
      <c r="N131" s="75">
        <v>0</v>
      </c>
      <c r="O131" s="75">
        <v>0</v>
      </c>
      <c r="P131" s="75">
        <f t="shared" si="55"/>
        <v>1319.9</v>
      </c>
    </row>
    <row r="132" spans="1:416" s="2" customFormat="1" ht="87" customHeight="1">
      <c r="A132" s="76" t="s">
        <v>79</v>
      </c>
      <c r="B132" s="76" t="s">
        <v>75</v>
      </c>
      <c r="C132" s="75">
        <f t="shared" si="52"/>
        <v>2836</v>
      </c>
      <c r="D132" s="75">
        <f t="shared" si="53"/>
        <v>2836</v>
      </c>
      <c r="E132" s="75">
        <f t="shared" si="54"/>
        <v>100</v>
      </c>
      <c r="F132" s="75">
        <v>2724.8</v>
      </c>
      <c r="G132" s="75">
        <v>2724.8</v>
      </c>
      <c r="H132" s="75">
        <v>55.6</v>
      </c>
      <c r="I132" s="75">
        <v>55.6</v>
      </c>
      <c r="J132" s="75">
        <v>0</v>
      </c>
      <c r="K132" s="75">
        <v>0</v>
      </c>
      <c r="L132" s="75">
        <v>55.6</v>
      </c>
      <c r="M132" s="75">
        <v>55.6</v>
      </c>
      <c r="N132" s="75">
        <v>0</v>
      </c>
      <c r="O132" s="75">
        <v>0</v>
      </c>
      <c r="P132" s="75">
        <f t="shared" si="55"/>
        <v>2836</v>
      </c>
    </row>
    <row r="133" spans="1:416" s="2" customFormat="1" ht="90" customHeight="1">
      <c r="A133" s="76" t="s">
        <v>80</v>
      </c>
      <c r="B133" s="76" t="s">
        <v>75</v>
      </c>
      <c r="C133" s="75">
        <f t="shared" si="52"/>
        <v>2110.1000000000004</v>
      </c>
      <c r="D133" s="75">
        <f t="shared" si="53"/>
        <v>2110.1000000000004</v>
      </c>
      <c r="E133" s="75">
        <f t="shared" si="54"/>
        <v>100</v>
      </c>
      <c r="F133" s="75">
        <v>2027.4</v>
      </c>
      <c r="G133" s="75">
        <v>2027.4</v>
      </c>
      <c r="H133" s="75">
        <v>41.4</v>
      </c>
      <c r="I133" s="75">
        <v>41.4</v>
      </c>
      <c r="J133" s="75">
        <v>0</v>
      </c>
      <c r="K133" s="75">
        <v>0</v>
      </c>
      <c r="L133" s="75">
        <v>41.3</v>
      </c>
      <c r="M133" s="75">
        <v>41.3</v>
      </c>
      <c r="N133" s="75">
        <v>0</v>
      </c>
      <c r="O133" s="75">
        <v>0</v>
      </c>
      <c r="P133" s="75">
        <f t="shared" si="55"/>
        <v>2110.1000000000004</v>
      </c>
    </row>
    <row r="134" spans="1:416" s="2" customFormat="1" ht="84.75">
      <c r="A134" s="76" t="s">
        <v>81</v>
      </c>
      <c r="B134" s="76" t="s">
        <v>75</v>
      </c>
      <c r="C134" s="75">
        <f t="shared" si="52"/>
        <v>716.1</v>
      </c>
      <c r="D134" s="75">
        <f t="shared" si="53"/>
        <v>716.1</v>
      </c>
      <c r="E134" s="75">
        <f t="shared" si="54"/>
        <v>100</v>
      </c>
      <c r="F134" s="75">
        <v>688.1</v>
      </c>
      <c r="G134" s="75">
        <v>688.1</v>
      </c>
      <c r="H134" s="75">
        <v>14</v>
      </c>
      <c r="I134" s="75">
        <v>14</v>
      </c>
      <c r="J134" s="75">
        <v>0</v>
      </c>
      <c r="K134" s="75">
        <v>0</v>
      </c>
      <c r="L134" s="75">
        <v>14</v>
      </c>
      <c r="M134" s="75">
        <v>14</v>
      </c>
      <c r="N134" s="75">
        <v>0</v>
      </c>
      <c r="O134" s="75">
        <v>0</v>
      </c>
      <c r="P134" s="75">
        <f t="shared" si="55"/>
        <v>716.1</v>
      </c>
    </row>
    <row r="135" spans="1:416" s="2" customFormat="1" ht="87.75" customHeight="1">
      <c r="A135" s="76" t="s">
        <v>82</v>
      </c>
      <c r="B135" s="76" t="s">
        <v>75</v>
      </c>
      <c r="C135" s="75">
        <f t="shared" si="52"/>
        <v>1474.5000000000002</v>
      </c>
      <c r="D135" s="75">
        <f t="shared" si="53"/>
        <v>1474.5000000000002</v>
      </c>
      <c r="E135" s="75">
        <f t="shared" si="54"/>
        <v>100</v>
      </c>
      <c r="F135" s="75">
        <v>1416.7</v>
      </c>
      <c r="G135" s="75">
        <v>1416.7</v>
      </c>
      <c r="H135" s="75">
        <v>28.9</v>
      </c>
      <c r="I135" s="75">
        <v>28.9</v>
      </c>
      <c r="J135" s="75">
        <v>0</v>
      </c>
      <c r="K135" s="75">
        <v>0</v>
      </c>
      <c r="L135" s="75">
        <v>28.9</v>
      </c>
      <c r="M135" s="75">
        <v>28.9</v>
      </c>
      <c r="N135" s="75">
        <v>0</v>
      </c>
      <c r="O135" s="75">
        <v>0</v>
      </c>
      <c r="P135" s="75">
        <f t="shared" si="55"/>
        <v>1474.5000000000002</v>
      </c>
    </row>
    <row r="136" spans="1:416" s="2" customFormat="1" ht="87.75" customHeight="1">
      <c r="A136" s="76" t="s">
        <v>83</v>
      </c>
      <c r="B136" s="76" t="s">
        <v>75</v>
      </c>
      <c r="C136" s="75">
        <f t="shared" si="52"/>
        <v>635.4</v>
      </c>
      <c r="D136" s="75">
        <f t="shared" si="53"/>
        <v>635.4</v>
      </c>
      <c r="E136" s="75">
        <f t="shared" si="54"/>
        <v>100</v>
      </c>
      <c r="F136" s="75">
        <v>610.4</v>
      </c>
      <c r="G136" s="75">
        <v>610.4</v>
      </c>
      <c r="H136" s="75">
        <v>12.5</v>
      </c>
      <c r="I136" s="75">
        <v>12.5</v>
      </c>
      <c r="J136" s="75">
        <v>0</v>
      </c>
      <c r="K136" s="75">
        <v>0</v>
      </c>
      <c r="L136" s="75">
        <v>12.5</v>
      </c>
      <c r="M136" s="75">
        <v>12.5</v>
      </c>
      <c r="N136" s="75">
        <v>0</v>
      </c>
      <c r="O136" s="75">
        <v>0</v>
      </c>
      <c r="P136" s="75">
        <f t="shared" si="55"/>
        <v>635.4</v>
      </c>
    </row>
    <row r="137" spans="1:416" s="2" customFormat="1" ht="87.75" customHeight="1">
      <c r="A137" s="76" t="s">
        <v>84</v>
      </c>
      <c r="B137" s="76" t="s">
        <v>75</v>
      </c>
      <c r="C137" s="75">
        <f t="shared" si="52"/>
        <v>1635</v>
      </c>
      <c r="D137" s="75">
        <f t="shared" si="53"/>
        <v>1635</v>
      </c>
      <c r="E137" s="75">
        <f t="shared" si="54"/>
        <v>100</v>
      </c>
      <c r="F137" s="75">
        <v>1570.9</v>
      </c>
      <c r="G137" s="75">
        <v>1570.9</v>
      </c>
      <c r="H137" s="75">
        <v>32.1</v>
      </c>
      <c r="I137" s="75">
        <v>32.1</v>
      </c>
      <c r="J137" s="75">
        <v>0</v>
      </c>
      <c r="K137" s="75">
        <v>0</v>
      </c>
      <c r="L137" s="75">
        <v>32</v>
      </c>
      <c r="M137" s="75">
        <v>32</v>
      </c>
      <c r="N137" s="75">
        <v>0</v>
      </c>
      <c r="O137" s="75">
        <v>0</v>
      </c>
      <c r="P137" s="75">
        <f t="shared" si="55"/>
        <v>1635</v>
      </c>
    </row>
    <row r="138" spans="1:416" ht="15.75" thickBot="1">
      <c r="A138" s="78" t="s">
        <v>21</v>
      </c>
      <c r="B138" s="79"/>
      <c r="C138" s="77">
        <f>SUM(C130:C137)</f>
        <v>13399.7</v>
      </c>
      <c r="D138" s="150">
        <f t="shared" ref="D138:P138" si="56">SUM(D130:D137)</f>
        <v>13399.7</v>
      </c>
      <c r="E138" s="77">
        <f t="shared" si="54"/>
        <v>100</v>
      </c>
      <c r="F138" s="77">
        <f t="shared" si="56"/>
        <v>12874.300000000001</v>
      </c>
      <c r="G138" s="77">
        <f t="shared" si="56"/>
        <v>12874.300000000001</v>
      </c>
      <c r="H138" s="77">
        <f t="shared" si="56"/>
        <v>262.8</v>
      </c>
      <c r="I138" s="77">
        <f t="shared" si="56"/>
        <v>262.8</v>
      </c>
      <c r="J138" s="77">
        <f>SUM(J130:J137)</f>
        <v>0</v>
      </c>
      <c r="K138" s="77">
        <f>SUM(K130:K137)</f>
        <v>0</v>
      </c>
      <c r="L138" s="77">
        <f>SUM(L130:L137)</f>
        <v>262.60000000000002</v>
      </c>
      <c r="M138" s="150">
        <f>SUM(M130:M137)</f>
        <v>262.60000000000002</v>
      </c>
      <c r="N138" s="77">
        <f t="shared" si="56"/>
        <v>0</v>
      </c>
      <c r="O138" s="77">
        <f t="shared" si="56"/>
        <v>0</v>
      </c>
      <c r="P138" s="151">
        <f t="shared" si="56"/>
        <v>13399.7</v>
      </c>
    </row>
    <row r="139" spans="1:416" ht="38.25" customHeight="1" thickBot="1">
      <c r="A139" s="92" t="s">
        <v>85</v>
      </c>
      <c r="B139" s="93"/>
      <c r="C139" s="94">
        <f>C19+C28+C32+C35+C70+C79+C88+C91+C95+C114+C120+C123+C128+C138</f>
        <v>927461.14999999991</v>
      </c>
      <c r="D139" s="94">
        <f t="shared" ref="D139:P139" si="57">D19+D28+D32+D35+D70+D79+D88+D91+D95+D114+D120+D123+D128+D138</f>
        <v>913198.19999999984</v>
      </c>
      <c r="E139" s="94">
        <f t="shared" si="54"/>
        <v>98.462151217870414</v>
      </c>
      <c r="F139" s="94">
        <f t="shared" si="57"/>
        <v>13583.300000000001</v>
      </c>
      <c r="G139" s="94">
        <f t="shared" si="57"/>
        <v>13583.300000000001</v>
      </c>
      <c r="H139" s="94">
        <f t="shared" si="57"/>
        <v>638528.20000000007</v>
      </c>
      <c r="I139" s="94">
        <f t="shared" si="57"/>
        <v>626456.30000000016</v>
      </c>
      <c r="J139" s="94">
        <f t="shared" si="57"/>
        <v>275014.84999999998</v>
      </c>
      <c r="K139" s="94">
        <f t="shared" si="57"/>
        <v>272823.79999999993</v>
      </c>
      <c r="L139" s="94">
        <f t="shared" si="57"/>
        <v>334.8</v>
      </c>
      <c r="M139" s="94">
        <f t="shared" si="57"/>
        <v>334.8</v>
      </c>
      <c r="N139" s="94">
        <f t="shared" si="57"/>
        <v>0</v>
      </c>
      <c r="O139" s="94">
        <f t="shared" si="57"/>
        <v>0</v>
      </c>
      <c r="P139" s="94">
        <f t="shared" si="57"/>
        <v>913198.2</v>
      </c>
    </row>
  </sheetData>
  <mergeCells count="40">
    <mergeCell ref="A29:P29"/>
    <mergeCell ref="A6:P6"/>
    <mergeCell ref="A7:P7"/>
    <mergeCell ref="A9:A12"/>
    <mergeCell ref="B9:B12"/>
    <mergeCell ref="C9:P9"/>
    <mergeCell ref="C10:E11"/>
    <mergeCell ref="F10:O10"/>
    <mergeCell ref="P10:P12"/>
    <mergeCell ref="F11:G11"/>
    <mergeCell ref="H11:I11"/>
    <mergeCell ref="J11:K11"/>
    <mergeCell ref="L11:M11"/>
    <mergeCell ref="N11:O11"/>
    <mergeCell ref="A14:P14"/>
    <mergeCell ref="A20:P20"/>
    <mergeCell ref="A81:P81"/>
    <mergeCell ref="A33:P33"/>
    <mergeCell ref="A36:P36"/>
    <mergeCell ref="A37:P37"/>
    <mergeCell ref="A44:P44"/>
    <mergeCell ref="A51:P51"/>
    <mergeCell ref="A55:P55"/>
    <mergeCell ref="A64:P64"/>
    <mergeCell ref="A71:P71"/>
    <mergeCell ref="A72:P72"/>
    <mergeCell ref="A75:P75"/>
    <mergeCell ref="A80:P80"/>
    <mergeCell ref="A129:P129"/>
    <mergeCell ref="A85:P85"/>
    <mergeCell ref="A89:P89"/>
    <mergeCell ref="A92:P92"/>
    <mergeCell ref="A96:P96"/>
    <mergeCell ref="A97:P97"/>
    <mergeCell ref="A103:P103"/>
    <mergeCell ref="A108:P108"/>
    <mergeCell ref="A111:P111"/>
    <mergeCell ref="A115:P115"/>
    <mergeCell ref="A121:P121"/>
    <mergeCell ref="A124:P12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feu10</dc:creator>
  <cp:lastModifiedBy>Чапыгина Анна Григорьевна</cp:lastModifiedBy>
  <cp:lastPrinted>2020-06-26T12:09:15Z</cp:lastPrinted>
  <dcterms:created xsi:type="dcterms:W3CDTF">2020-01-16T06:09:39Z</dcterms:created>
  <dcterms:modified xsi:type="dcterms:W3CDTF">2020-06-26T13:01:51Z</dcterms:modified>
</cp:coreProperties>
</file>